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elton\Desktop\2021 SUBDIVISION BUILDOUT\"/>
    </mc:Choice>
  </mc:AlternateContent>
  <bookViews>
    <workbookView xWindow="120" yWindow="225" windowWidth="24795" windowHeight="131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X25" i="1" l="1"/>
  <c r="U31" i="1"/>
  <c r="U30" i="1"/>
  <c r="U29" i="1"/>
  <c r="U27" i="1"/>
  <c r="U26" i="1"/>
  <c r="U25" i="1"/>
  <c r="U23" i="1"/>
  <c r="U22" i="1"/>
  <c r="U21" i="1"/>
  <c r="U19" i="1"/>
  <c r="U18" i="1"/>
  <c r="U17" i="1"/>
  <c r="U16" i="1"/>
  <c r="U15" i="1"/>
  <c r="U14" i="1"/>
  <c r="U13" i="1"/>
  <c r="U12" i="1"/>
  <c r="U10" i="1"/>
  <c r="U9" i="1"/>
  <c r="U8" i="1"/>
  <c r="U7" i="1"/>
  <c r="U6" i="1"/>
  <c r="U5" i="1"/>
  <c r="U4" i="1"/>
  <c r="Y15" i="1" l="1"/>
  <c r="X15" i="1"/>
  <c r="X6" i="1"/>
  <c r="X4" i="1"/>
  <c r="Y6" i="1"/>
  <c r="Y4" i="1" l="1"/>
  <c r="C32" i="1"/>
  <c r="U24" i="1"/>
  <c r="X5" i="1"/>
  <c r="X23" i="1" l="1"/>
  <c r="Y23" i="1"/>
  <c r="D32" i="1"/>
  <c r="X16" i="1" l="1"/>
  <c r="Y16" i="1" l="1"/>
  <c r="Y5" i="1"/>
  <c r="Y8" i="1"/>
  <c r="Y9" i="1"/>
  <c r="Y10" i="1"/>
  <c r="Y12" i="1"/>
  <c r="Y13" i="1"/>
  <c r="Y14" i="1"/>
  <c r="Y17" i="1"/>
  <c r="Y18" i="1"/>
  <c r="Y19" i="1"/>
  <c r="Y21" i="1"/>
  <c r="Y22" i="1"/>
  <c r="Y24" i="1"/>
  <c r="Y26" i="1"/>
  <c r="Y27" i="1"/>
  <c r="Y29" i="1"/>
  <c r="Y30" i="1"/>
  <c r="Y31" i="1"/>
  <c r="M32" i="1"/>
  <c r="L32" i="1" l="1"/>
  <c r="K32" i="1"/>
  <c r="J32" i="1"/>
  <c r="I32" i="1"/>
  <c r="H32" i="1"/>
  <c r="G32" i="1"/>
  <c r="F32" i="1"/>
  <c r="E32" i="1"/>
  <c r="X30" i="1" l="1"/>
  <c r="X13" i="1" l="1"/>
  <c r="X31" i="1"/>
  <c r="X29" i="1"/>
  <c r="X26" i="1"/>
  <c r="X9" i="1"/>
  <c r="X21" i="1" l="1"/>
  <c r="X17" i="1"/>
  <c r="X27" i="1" l="1"/>
  <c r="X10" i="1"/>
  <c r="W32" i="1"/>
  <c r="V32" i="1"/>
  <c r="N32" i="1"/>
  <c r="O32" i="1"/>
  <c r="P32" i="1"/>
  <c r="Q32" i="1"/>
  <c r="R32" i="1"/>
  <c r="S32" i="1"/>
  <c r="B32" i="1"/>
  <c r="T32" i="1"/>
  <c r="X14" i="1" l="1"/>
  <c r="X24" i="1"/>
  <c r="X22" i="1"/>
  <c r="X19" i="1"/>
  <c r="X12" i="1"/>
  <c r="X18" i="1" l="1"/>
  <c r="X8" i="1"/>
  <c r="U32" i="1"/>
  <c r="Y32" i="1" s="1"/>
  <c r="U36" i="1" l="1"/>
  <c r="X32" i="1"/>
  <c r="U37" i="1"/>
</calcChain>
</file>

<file path=xl/comments1.xml><?xml version="1.0" encoding="utf-8"?>
<comments xmlns="http://schemas.openxmlformats.org/spreadsheetml/2006/main">
  <authors>
    <author>Abigayle Gronauer</author>
    <author>Joyceann Yelton</author>
    <author>Andy Wert</author>
    <author>Christopher L. Hamm</author>
    <author>city of noblesville</author>
    <author>awert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sec 1,2,3,4 houses built but not shown on energov
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Sec 1, 2, 3, 4, 5, 6</t>
        </r>
      </text>
    </comment>
    <comment ref="W5" authorId="0" shapeId="0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W6" authorId="1" shapeId="0">
      <text>
        <r>
          <rPr>
            <b/>
            <sz val="9"/>
            <color indexed="81"/>
            <rFont val="Tahoma"/>
            <family val="2"/>
          </rPr>
          <t xml:space="preserve">Sec. 1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" authorId="2" shapeId="0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W9" authorId="0" shapeId="0">
      <text>
        <r>
          <rPr>
            <b/>
            <sz val="9"/>
            <color indexed="81"/>
            <rFont val="Tahoma"/>
            <family val="2"/>
          </rPr>
          <t>SEC 1, 2, 3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Sec 1, 2, 3</t>
        </r>
      </text>
    </comment>
    <comment ref="W11" authorId="2" shapeId="0">
      <text>
        <r>
          <rPr>
            <b/>
            <sz val="9"/>
            <color indexed="81"/>
            <rFont val="Tahoma"/>
            <family val="2"/>
          </rPr>
          <t>Sec. 1, 2, 3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built but not in energov</t>
        </r>
      </text>
    </comment>
    <comment ref="W12" authorId="3" shapeId="0">
      <text>
        <r>
          <rPr>
            <b/>
            <sz val="8"/>
            <color indexed="81"/>
            <rFont val="Tahoma"/>
            <family val="2"/>
          </rPr>
          <t>sec 1A, 1B, 2, 3,4, 5, 6A, 6B, 9A, 9B, 9C</t>
        </r>
      </text>
    </comment>
    <comment ref="W13" authorId="1" shapeId="0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4" authorId="2" shapeId="0">
      <text>
        <r>
          <rPr>
            <b/>
            <sz val="8"/>
            <color indexed="81"/>
            <rFont val="Tahoma"/>
            <family val="2"/>
          </rPr>
          <t>Sec. 1, 2</t>
        </r>
      </text>
    </comment>
    <comment ref="W15" authorId="1" shapeId="0">
      <text>
        <r>
          <rPr>
            <b/>
            <sz val="9"/>
            <color indexed="81"/>
            <rFont val="Tahoma"/>
            <family val="2"/>
          </rPr>
          <t>Sec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" authorId="1" shapeId="0">
      <text>
        <r>
          <rPr>
            <b/>
            <sz val="8"/>
            <color indexed="81"/>
            <rFont val="Tahoma"/>
            <family val="2"/>
          </rPr>
          <t>Sec 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2" shapeId="0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W18" authorId="4" shapeId="0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
Lochaven at NW 7, 8, 10, 11, 12, 13, 14
Townes at NW</t>
        </r>
      </text>
    </comment>
    <comment ref="W19" authorId="1" shapeId="0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1" authorId="0" shapeId="0">
      <text>
        <r>
          <rPr>
            <sz val="9"/>
            <color indexed="81"/>
            <rFont val="Tahoma"/>
            <family val="2"/>
          </rPr>
          <t>Sec 1, 2</t>
        </r>
      </text>
    </comment>
    <comment ref="W22" authorId="3" shapeId="0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4" authorId="3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W25" authorId="5" shapeId="0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W26" authorId="0" shapeId="0">
      <text>
        <r>
          <rPr>
            <sz val="9"/>
            <color indexed="81"/>
            <rFont val="Tahoma"/>
            <family val="2"/>
          </rPr>
          <t>Sec 1, 2</t>
        </r>
      </text>
    </comment>
    <comment ref="W27" authorId="2" shapeId="0">
      <text>
        <r>
          <rPr>
            <b/>
            <sz val="9"/>
            <color indexed="81"/>
            <rFont val="Tahoma"/>
            <family val="2"/>
          </rPr>
          <t>Entire Subdivision</t>
        </r>
      </text>
    </comment>
    <comment ref="W28" authorId="5" shapeId="0">
      <text>
        <r>
          <rPr>
            <b/>
            <sz val="8"/>
            <color indexed="81"/>
            <rFont val="Tahoma"/>
            <family val="2"/>
          </rPr>
          <t>Sec. 1A,1B,1C,1D &amp; 2, 3, 4, 5, 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9" authorId="0" shapeId="0">
      <text>
        <r>
          <rPr>
            <b/>
            <sz val="9"/>
            <color indexed="81"/>
            <rFont val="Tahoma"/>
            <family val="2"/>
          </rPr>
          <t>Sec 1,2, 3, Estates</t>
        </r>
      </text>
    </comment>
    <comment ref="W30" authorId="0" shapeId="0">
      <text>
        <r>
          <rPr>
            <b/>
            <sz val="8"/>
            <color indexed="81"/>
            <rFont val="Tahoma"/>
            <family val="2"/>
          </rPr>
          <t>Sec 1,2  Entire Subdivision</t>
        </r>
      </text>
    </comment>
    <comment ref="W31" authorId="0" shapeId="0">
      <text>
        <r>
          <rPr>
            <b/>
            <sz val="9"/>
            <color indexed="81"/>
            <rFont val="Tahoma"/>
            <family val="2"/>
          </rPr>
          <t>Sec 1, Sec 2</t>
        </r>
      </text>
    </comment>
  </commentList>
</comments>
</file>

<file path=xl/sharedStrings.xml><?xml version="1.0" encoding="utf-8"?>
<sst xmlns="http://schemas.openxmlformats.org/spreadsheetml/2006/main" count="70" uniqueCount="56">
  <si>
    <t>SUBDIVISION BUILDOUT IN CITY OF NOBLESVILLE</t>
  </si>
  <si>
    <t>(most active subdivisions by approved and platted lots)</t>
  </si>
  <si>
    <t>Subdivision</t>
  </si>
  <si>
    <t>06</t>
  </si>
  <si>
    <t>05</t>
  </si>
  <si>
    <t>04</t>
  </si>
  <si>
    <t>TOTAL LOTS BUILT</t>
  </si>
  <si>
    <t>TOTAL LOTS  APPROVED</t>
  </si>
  <si>
    <t>% BUILDOUT APPROVED</t>
  </si>
  <si>
    <t>ZONING</t>
  </si>
  <si>
    <t>Conner Crossing</t>
  </si>
  <si>
    <t>Lochaven Of Noblesville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</si>
  <si>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</si>
  <si>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</si>
  <si>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</si>
  <si>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</si>
  <si>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</si>
  <si>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</si>
  <si>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</si>
  <si>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</si>
  <si>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</si>
  <si>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</si>
  <si>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Holston Hills</t>
  </si>
  <si>
    <t>Merion</t>
  </si>
  <si>
    <t>R1/PD</t>
  </si>
  <si>
    <t>Trailside Woods</t>
  </si>
  <si>
    <t>Flagstone</t>
  </si>
  <si>
    <t>R3/PD</t>
  </si>
  <si>
    <t>Noble East</t>
  </si>
  <si>
    <t>Retreat At Mill Grove</t>
  </si>
  <si>
    <t>Summerland Park</t>
  </si>
  <si>
    <t xml:space="preserve">Union Crossing </t>
  </si>
  <si>
    <t>Waterman Crossing</t>
  </si>
  <si>
    <t>Wood Hollow</t>
  </si>
  <si>
    <t xml:space="preserve">Crossroads of Noblesville </t>
  </si>
  <si>
    <t>Havenwood</t>
  </si>
  <si>
    <t>Manors at Lochaven</t>
  </si>
  <si>
    <t xml:space="preserve">Carlton Heights </t>
  </si>
  <si>
    <t>Sagewood</t>
  </si>
  <si>
    <t xml:space="preserve">Pebble Brook Villas </t>
  </si>
  <si>
    <t>Total Lots Remaining Available:</t>
  </si>
  <si>
    <t>R2/R5/PD</t>
  </si>
  <si>
    <t>R2/PD</t>
  </si>
  <si>
    <t>SR/R2</t>
  </si>
  <si>
    <t>R4/PD</t>
  </si>
  <si>
    <t>R2</t>
  </si>
  <si>
    <t>R1/R2/R5/PD</t>
  </si>
  <si>
    <t>Miller's Walk</t>
  </si>
  <si>
    <t>R3/R5/PD</t>
  </si>
  <si>
    <t>96-03</t>
  </si>
  <si>
    <t>Brooks Farm</t>
  </si>
  <si>
    <t>21</t>
  </si>
  <si>
    <t>Midland Overlook</t>
  </si>
  <si>
    <t>Shafer Woods</t>
  </si>
  <si>
    <t>R3/R4/PD</t>
  </si>
  <si>
    <t xml:space="preserve">As of 03-31-2021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</si>
</sst>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5" borderId="6" applyNumberForma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5" fillId="3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" fontId="0" fillId="0" borderId="0" xfId="0" applyNumberFormat="1"/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/>
    <xf numFmtId="0" fontId="5" fillId="0" borderId="2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1" fontId="15" fillId="5" borderId="6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tabSelected="1" workbookViewId="0">
      <selection activeCell="AC37" sqref="AC37"/>
    </sheetView>
  </sheetViews>
  <sheetFormatPr defaultRowHeight="12.75" x14ac:dyDescent="0.2"/>
  <cols>
    <col min="1" max="1" width="22.85546875" customWidth="1"/>
    <col min="2" max="2" width="5.5703125" customWidth="1"/>
    <col min="3" max="3" width="5.28515625" customWidth="1"/>
    <col min="4" max="4" width="5.7109375" customWidth="1"/>
    <col min="5" max="8" width="5.5703125" customWidth="1"/>
    <col min="9" max="9" width="5.5703125" style="1" customWidth="1"/>
    <col min="10" max="20" width="5.5703125" customWidth="1"/>
    <col min="21" max="22" width="9.140625" customWidth="1"/>
    <col min="27" max="27" width="16" customWidth="1"/>
  </cols>
  <sheetData>
    <row r="1" spans="1:27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22"/>
    </row>
    <row r="2" spans="1:27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23"/>
    </row>
    <row r="3" spans="1:27" ht="45" x14ac:dyDescent="0.2">
      <c r="A3" t="s">
        <v>2</v>
      </c>
      <c r="B3" s="65" t="s">
        <v>51</v>
      </c>
      <c r="C3" s="45">
        <v>20</v>
      </c>
      <c r="D3" s="45">
        <v>19</v>
      </c>
      <c r="E3" s="41">
        <v>18</v>
      </c>
      <c r="F3" s="35">
        <v>17</v>
      </c>
      <c r="G3" s="35">
        <v>16</v>
      </c>
      <c r="H3" s="35">
        <v>15</v>
      </c>
      <c r="I3" s="35">
        <v>14</v>
      </c>
      <c r="J3" s="35">
        <v>13</v>
      </c>
      <c r="K3" s="35">
        <v>12</v>
      </c>
      <c r="L3" s="35">
        <v>11</v>
      </c>
      <c r="M3" s="35">
        <v>10</v>
      </c>
      <c r="N3" s="2" t="s">
        <v>17</v>
      </c>
      <c r="O3" s="2" t="s">
        <v>16</v>
      </c>
      <c r="P3" s="2" t="s">
        <v>15</v>
      </c>
      <c r="Q3" s="2" t="s">
        <v>3</v>
      </c>
      <c r="R3" s="2" t="s">
        <v>4</v>
      </c>
      <c r="S3" s="2" t="s">
        <v>5</v>
      </c>
      <c r="T3" s="2" t="s">
        <v>49</v>
      </c>
      <c r="U3" s="3" t="s">
        <v>6</v>
      </c>
      <c r="V3" s="3" t="s">
        <v>7</v>
      </c>
      <c r="W3" s="3" t="s">
        <v>19</v>
      </c>
      <c r="X3" s="3" t="s">
        <v>8</v>
      </c>
      <c r="Y3" s="4" t="s">
        <v>18</v>
      </c>
      <c r="Z3" s="19" t="s">
        <v>9</v>
      </c>
    </row>
    <row r="4" spans="1:27" x14ac:dyDescent="0.2">
      <c r="A4" s="37" t="s">
        <v>37</v>
      </c>
      <c r="B4" s="61">
        <v>4</v>
      </c>
      <c r="C4" s="32">
        <v>17</v>
      </c>
      <c r="D4" s="32">
        <v>23</v>
      </c>
      <c r="E4" s="42">
        <v>13</v>
      </c>
      <c r="F4" s="1">
        <v>9</v>
      </c>
      <c r="G4" s="8"/>
      <c r="H4" s="8">
        <v>52</v>
      </c>
      <c r="I4" s="36"/>
      <c r="J4" s="27"/>
      <c r="K4" s="27"/>
      <c r="L4" s="27"/>
      <c r="M4" s="27"/>
      <c r="N4" s="27"/>
      <c r="O4" s="27"/>
      <c r="P4" s="27"/>
      <c r="Q4" s="27"/>
      <c r="R4" s="6"/>
      <c r="S4" s="7"/>
      <c r="T4" s="7"/>
      <c r="U4" s="5">
        <f t="shared" ref="U4:U10" si="0">SUM(B4:T4)</f>
        <v>118</v>
      </c>
      <c r="V4" s="8">
        <v>141</v>
      </c>
      <c r="W4" s="8">
        <v>128</v>
      </c>
      <c r="X4" s="33">
        <f>U4/V4</f>
        <v>0.83687943262411346</v>
      </c>
      <c r="Y4" s="33">
        <f>U4/W4</f>
        <v>0.921875</v>
      </c>
      <c r="Z4" s="32" t="s">
        <v>24</v>
      </c>
    </row>
    <row r="5" spans="1:27" x14ac:dyDescent="0.2">
      <c r="A5" s="38" t="s">
        <v>10</v>
      </c>
      <c r="B5" s="61">
        <v>28</v>
      </c>
      <c r="C5" s="11">
        <v>20</v>
      </c>
      <c r="D5" s="11">
        <v>79</v>
      </c>
      <c r="E5" s="43">
        <v>38</v>
      </c>
      <c r="F5" s="11">
        <v>30</v>
      </c>
      <c r="G5" s="11">
        <v>34</v>
      </c>
      <c r="H5" s="11">
        <v>30</v>
      </c>
      <c r="I5" s="11">
        <v>11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2">
        <v>0</v>
      </c>
      <c r="P5" s="12">
        <v>0</v>
      </c>
      <c r="Q5" s="10">
        <v>2</v>
      </c>
      <c r="R5" s="10">
        <v>2</v>
      </c>
      <c r="S5" s="13"/>
      <c r="T5" s="13"/>
      <c r="U5" s="5">
        <f t="shared" si="0"/>
        <v>274</v>
      </c>
      <c r="V5" s="8">
        <v>324</v>
      </c>
      <c r="W5" s="8">
        <v>312</v>
      </c>
      <c r="X5" s="33">
        <f t="shared" ref="X5:X9" si="1">U5/V5</f>
        <v>0.84567901234567899</v>
      </c>
      <c r="Y5" s="9">
        <f>U5/W5</f>
        <v>0.87820512820512819</v>
      </c>
      <c r="Z5" s="32" t="s">
        <v>24</v>
      </c>
    </row>
    <row r="6" spans="1:27" ht="15" x14ac:dyDescent="0.25">
      <c r="A6" s="38" t="s">
        <v>50</v>
      </c>
      <c r="B6" s="61">
        <v>48</v>
      </c>
      <c r="C6" s="11">
        <v>3</v>
      </c>
      <c r="D6" s="11"/>
      <c r="E6" s="4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3"/>
      <c r="T6" s="13"/>
      <c r="U6" s="66">
        <f t="shared" si="0"/>
        <v>51</v>
      </c>
      <c r="V6" s="8">
        <v>319</v>
      </c>
      <c r="W6" s="8">
        <v>107</v>
      </c>
      <c r="X6" s="9">
        <f>SUM(U6/V6)</f>
        <v>0.15987460815047022</v>
      </c>
      <c r="Y6" s="9">
        <f>SUM(U6/W6)</f>
        <v>0.47663551401869159</v>
      </c>
      <c r="Z6" s="32" t="s">
        <v>54</v>
      </c>
    </row>
    <row r="7" spans="1:27" x14ac:dyDescent="0.2">
      <c r="A7" s="38" t="s">
        <v>34</v>
      </c>
      <c r="B7" s="61">
        <v>0</v>
      </c>
      <c r="C7" s="11">
        <v>0</v>
      </c>
      <c r="D7" s="11">
        <v>0</v>
      </c>
      <c r="E7" s="43"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3"/>
      <c r="T7" s="13"/>
      <c r="U7" s="5">
        <f t="shared" si="0"/>
        <v>0</v>
      </c>
      <c r="V7" s="48">
        <v>115</v>
      </c>
      <c r="W7" s="48">
        <v>0</v>
      </c>
      <c r="X7" s="49"/>
      <c r="Y7" s="49"/>
      <c r="Z7" s="53" t="s">
        <v>41</v>
      </c>
    </row>
    <row r="8" spans="1:27" x14ac:dyDescent="0.2">
      <c r="A8" s="39" t="s">
        <v>26</v>
      </c>
      <c r="B8" s="62">
        <v>14</v>
      </c>
      <c r="C8" s="32">
        <v>29</v>
      </c>
      <c r="D8" s="32">
        <v>17</v>
      </c>
      <c r="E8" s="44">
        <v>24</v>
      </c>
      <c r="F8" s="32">
        <v>22</v>
      </c>
      <c r="G8" s="11">
        <v>7</v>
      </c>
      <c r="H8" s="27"/>
      <c r="I8" s="27"/>
      <c r="J8" s="27"/>
      <c r="K8" s="27"/>
      <c r="L8" s="27"/>
      <c r="M8" s="27"/>
      <c r="N8" s="27"/>
      <c r="O8" s="27"/>
      <c r="P8" s="27"/>
      <c r="Q8" s="25"/>
      <c r="R8" s="14"/>
      <c r="S8" s="13"/>
      <c r="T8" s="13"/>
      <c r="U8" s="5">
        <f t="shared" si="0"/>
        <v>113</v>
      </c>
      <c r="V8" s="48">
        <v>150</v>
      </c>
      <c r="W8" s="48">
        <v>148</v>
      </c>
      <c r="X8" s="49">
        <f t="shared" si="1"/>
        <v>0.7533333333333333</v>
      </c>
      <c r="Y8" s="49">
        <f t="shared" ref="Y8:Y10" si="2">U8/W8</f>
        <v>0.76351351351351349</v>
      </c>
      <c r="Z8" s="53" t="s">
        <v>24</v>
      </c>
    </row>
    <row r="9" spans="1:27" x14ac:dyDescent="0.2">
      <c r="A9" s="39" t="s">
        <v>35</v>
      </c>
      <c r="B9" s="62">
        <v>12</v>
      </c>
      <c r="C9" s="32">
        <v>42</v>
      </c>
      <c r="D9" s="32">
        <v>14</v>
      </c>
      <c r="E9" s="44">
        <v>17</v>
      </c>
      <c r="F9" s="27"/>
      <c r="G9" s="6"/>
      <c r="H9" s="27"/>
      <c r="I9" s="27"/>
      <c r="J9" s="27"/>
      <c r="K9" s="27"/>
      <c r="L9" s="27"/>
      <c r="M9" s="27"/>
      <c r="N9" s="27"/>
      <c r="O9" s="27"/>
      <c r="P9" s="27"/>
      <c r="Q9" s="25"/>
      <c r="R9" s="14"/>
      <c r="S9" s="13"/>
      <c r="T9" s="13"/>
      <c r="U9" s="5">
        <f t="shared" si="0"/>
        <v>85</v>
      </c>
      <c r="V9" s="48">
        <v>181</v>
      </c>
      <c r="W9" s="48">
        <v>101</v>
      </c>
      <c r="X9" s="49">
        <f t="shared" si="1"/>
        <v>0.46961325966850831</v>
      </c>
      <c r="Y9" s="49">
        <f t="shared" si="2"/>
        <v>0.84158415841584155</v>
      </c>
      <c r="Z9" s="53" t="s">
        <v>24</v>
      </c>
    </row>
    <row r="10" spans="1:27" x14ac:dyDescent="0.2">
      <c r="A10" s="37" t="s">
        <v>22</v>
      </c>
      <c r="B10" s="63">
        <v>7</v>
      </c>
      <c r="C10" s="32">
        <v>20</v>
      </c>
      <c r="D10" s="32">
        <v>32</v>
      </c>
      <c r="E10" s="44">
        <v>26</v>
      </c>
      <c r="F10" s="32">
        <v>23</v>
      </c>
      <c r="G10" s="32">
        <v>13</v>
      </c>
      <c r="H10" s="34">
        <v>0</v>
      </c>
      <c r="I10" s="24"/>
      <c r="J10" s="24"/>
      <c r="K10" s="24"/>
      <c r="L10" s="24"/>
      <c r="M10" s="24"/>
      <c r="N10" s="24"/>
      <c r="O10" s="24"/>
      <c r="P10" s="24"/>
      <c r="Q10" s="25"/>
      <c r="R10" s="26"/>
      <c r="S10" s="24"/>
      <c r="T10" s="7"/>
      <c r="U10" s="5">
        <f t="shared" si="0"/>
        <v>121</v>
      </c>
      <c r="V10" s="48">
        <v>131</v>
      </c>
      <c r="W10" s="48">
        <v>131</v>
      </c>
      <c r="X10" s="49">
        <f t="shared" ref="X10:X19" si="3">U10/V10</f>
        <v>0.92366412213740456</v>
      </c>
      <c r="Y10" s="49">
        <f t="shared" si="2"/>
        <v>0.92366412213740456</v>
      </c>
      <c r="Z10" s="53" t="s">
        <v>42</v>
      </c>
    </row>
    <row r="11" spans="1:27" x14ac:dyDescent="0.2">
      <c r="A11" s="40"/>
      <c r="B11" s="63"/>
      <c r="C11" s="8"/>
      <c r="D11" s="8"/>
      <c r="E11" s="42"/>
      <c r="F11" s="8"/>
      <c r="G11" s="8"/>
      <c r="H11" s="8"/>
      <c r="I11" s="24"/>
      <c r="J11" s="24"/>
      <c r="K11" s="24"/>
      <c r="L11" s="24"/>
      <c r="M11" s="24"/>
      <c r="N11" s="24"/>
      <c r="O11" s="24"/>
      <c r="P11" s="24"/>
      <c r="Q11" s="25"/>
      <c r="R11" s="26"/>
      <c r="S11" s="24"/>
      <c r="T11" s="7"/>
      <c r="U11" s="5"/>
      <c r="V11" s="48"/>
      <c r="W11" s="48"/>
      <c r="X11" s="49"/>
      <c r="Y11" s="49"/>
      <c r="Z11" s="53"/>
    </row>
    <row r="12" spans="1:27" x14ac:dyDescent="0.2">
      <c r="A12" s="38" t="s">
        <v>11</v>
      </c>
      <c r="B12" s="62">
        <v>0</v>
      </c>
      <c r="C12" s="11"/>
      <c r="D12" s="11">
        <v>3</v>
      </c>
      <c r="E12" s="43">
        <v>24</v>
      </c>
      <c r="F12" s="11">
        <v>0</v>
      </c>
      <c r="G12" s="11">
        <v>12</v>
      </c>
      <c r="H12" s="11">
        <v>5</v>
      </c>
      <c r="I12" s="11">
        <v>2</v>
      </c>
      <c r="J12" s="11">
        <v>1</v>
      </c>
      <c r="K12" s="11">
        <v>5</v>
      </c>
      <c r="L12" s="11">
        <v>0</v>
      </c>
      <c r="M12" s="11">
        <v>2</v>
      </c>
      <c r="N12" s="11">
        <v>4</v>
      </c>
      <c r="O12" s="11">
        <v>3</v>
      </c>
      <c r="P12" s="11">
        <v>6</v>
      </c>
      <c r="Q12" s="10">
        <v>29</v>
      </c>
      <c r="R12" s="10">
        <v>50</v>
      </c>
      <c r="S12" s="11">
        <v>29</v>
      </c>
      <c r="T12" s="11">
        <v>51</v>
      </c>
      <c r="U12" s="5">
        <f t="shared" ref="U12:U19" si="4">SUM(B12:T12)</f>
        <v>226</v>
      </c>
      <c r="V12" s="48">
        <v>233</v>
      </c>
      <c r="W12" s="48">
        <v>231</v>
      </c>
      <c r="X12" s="49">
        <f t="shared" si="3"/>
        <v>0.96995708154506433</v>
      </c>
      <c r="Y12" s="49">
        <f>U12/W12</f>
        <v>0.97835497835497831</v>
      </c>
      <c r="Z12" s="53" t="s">
        <v>43</v>
      </c>
    </row>
    <row r="13" spans="1:27" x14ac:dyDescent="0.2">
      <c r="A13" s="38" t="s">
        <v>36</v>
      </c>
      <c r="B13" s="63">
        <v>0</v>
      </c>
      <c r="C13" s="11">
        <v>23</v>
      </c>
      <c r="D13" s="11">
        <v>10</v>
      </c>
      <c r="E13" s="43">
        <v>0</v>
      </c>
      <c r="F13" s="27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5">
        <f t="shared" si="4"/>
        <v>33</v>
      </c>
      <c r="V13" s="48">
        <v>35</v>
      </c>
      <c r="W13" s="48">
        <v>35</v>
      </c>
      <c r="X13" s="49">
        <f t="shared" si="3"/>
        <v>0.94285714285714284</v>
      </c>
      <c r="Y13" s="49">
        <f>U13/W13</f>
        <v>0.94285714285714284</v>
      </c>
      <c r="Z13" s="53" t="s">
        <v>24</v>
      </c>
    </row>
    <row r="14" spans="1:27" x14ac:dyDescent="0.2">
      <c r="A14" s="39" t="s">
        <v>23</v>
      </c>
      <c r="B14" s="62">
        <v>0</v>
      </c>
      <c r="C14" s="32">
        <v>26</v>
      </c>
      <c r="D14" s="32">
        <v>9</v>
      </c>
      <c r="E14" s="44">
        <v>11</v>
      </c>
      <c r="F14" s="32">
        <v>8</v>
      </c>
      <c r="G14" s="11">
        <v>5</v>
      </c>
      <c r="H14" s="27"/>
      <c r="I14" s="27"/>
      <c r="J14" s="27"/>
      <c r="K14" s="27"/>
      <c r="L14" s="27"/>
      <c r="M14" s="27"/>
      <c r="N14" s="27"/>
      <c r="O14" s="27"/>
      <c r="P14" s="27"/>
      <c r="Q14" s="25"/>
      <c r="R14" s="25"/>
      <c r="S14" s="27"/>
      <c r="T14" s="27"/>
      <c r="U14" s="5">
        <f t="shared" si="4"/>
        <v>59</v>
      </c>
      <c r="V14" s="48">
        <v>115</v>
      </c>
      <c r="W14" s="48">
        <v>67</v>
      </c>
      <c r="X14" s="49">
        <f>U14/V14</f>
        <v>0.5130434782608696</v>
      </c>
      <c r="Y14" s="49">
        <f>U14/W14</f>
        <v>0.88059701492537312</v>
      </c>
      <c r="Z14" s="53" t="s">
        <v>24</v>
      </c>
    </row>
    <row r="15" spans="1:27" x14ac:dyDescent="0.2">
      <c r="A15" s="39" t="s">
        <v>52</v>
      </c>
      <c r="B15" s="62">
        <v>38</v>
      </c>
      <c r="C15" s="32">
        <v>66</v>
      </c>
      <c r="D15" s="32">
        <v>6</v>
      </c>
      <c r="E15" s="58"/>
      <c r="F15" s="59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5"/>
      <c r="R15" s="25"/>
      <c r="S15" s="27"/>
      <c r="T15" s="27"/>
      <c r="U15" s="5">
        <f t="shared" si="4"/>
        <v>110</v>
      </c>
      <c r="V15" s="48">
        <v>174</v>
      </c>
      <c r="W15" s="48">
        <v>174</v>
      </c>
      <c r="X15" s="49">
        <f>SUM(U15/V15)</f>
        <v>0.63218390804597702</v>
      </c>
      <c r="Y15" s="49">
        <f>SUM(U15/W15)</f>
        <v>0.63218390804597702</v>
      </c>
      <c r="Z15" s="53" t="s">
        <v>48</v>
      </c>
    </row>
    <row r="16" spans="1:27" x14ac:dyDescent="0.2">
      <c r="A16" s="39" t="s">
        <v>47</v>
      </c>
      <c r="B16" s="62">
        <v>7</v>
      </c>
      <c r="C16" s="32">
        <v>17</v>
      </c>
      <c r="D16" s="32">
        <v>10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5"/>
      <c r="R16" s="25"/>
      <c r="S16" s="27"/>
      <c r="T16" s="27"/>
      <c r="U16" s="5">
        <f t="shared" si="4"/>
        <v>34</v>
      </c>
      <c r="V16" s="48">
        <v>166</v>
      </c>
      <c r="W16" s="48">
        <v>84</v>
      </c>
      <c r="X16" s="49">
        <f>U16/V16</f>
        <v>0.20481927710843373</v>
      </c>
      <c r="Y16" s="49">
        <f>U16/W16</f>
        <v>0.40476190476190477</v>
      </c>
      <c r="Z16" s="53" t="s">
        <v>44</v>
      </c>
    </row>
    <row r="17" spans="1:28" x14ac:dyDescent="0.2">
      <c r="A17" s="39" t="s">
        <v>28</v>
      </c>
      <c r="B17" s="62">
        <v>9</v>
      </c>
      <c r="C17" s="32">
        <v>35</v>
      </c>
      <c r="D17" s="32">
        <v>38</v>
      </c>
      <c r="E17" s="52">
        <v>71</v>
      </c>
      <c r="F17" s="53">
        <v>59</v>
      </c>
      <c r="G17" s="54">
        <v>51</v>
      </c>
      <c r="H17" s="27"/>
      <c r="I17" s="27"/>
      <c r="J17" s="27"/>
      <c r="K17" s="27"/>
      <c r="L17" s="27"/>
      <c r="M17" s="27"/>
      <c r="N17" s="27"/>
      <c r="O17" s="27"/>
      <c r="P17" s="27"/>
      <c r="Q17" s="25"/>
      <c r="R17" s="25"/>
      <c r="S17" s="27"/>
      <c r="T17" s="13"/>
      <c r="U17" s="5">
        <f t="shared" si="4"/>
        <v>263</v>
      </c>
      <c r="V17" s="48">
        <v>497</v>
      </c>
      <c r="W17" s="48">
        <v>293</v>
      </c>
      <c r="X17" s="49">
        <f>U17/V17</f>
        <v>0.52917505030181089</v>
      </c>
      <c r="Y17" s="49">
        <f t="shared" ref="Y17:Y21" si="5">U17/W17</f>
        <v>0.89761092150170652</v>
      </c>
      <c r="Z17" s="53" t="s">
        <v>24</v>
      </c>
    </row>
    <row r="18" spans="1:28" x14ac:dyDescent="0.2">
      <c r="A18" s="38" t="s">
        <v>12</v>
      </c>
      <c r="B18" s="62">
        <v>21</v>
      </c>
      <c r="C18" s="11">
        <v>22</v>
      </c>
      <c r="D18" s="11">
        <v>12</v>
      </c>
      <c r="E18" s="55">
        <v>4</v>
      </c>
      <c r="F18" s="54">
        <v>31</v>
      </c>
      <c r="G18" s="54">
        <v>55</v>
      </c>
      <c r="H18" s="54">
        <v>41</v>
      </c>
      <c r="I18" s="54">
        <v>20</v>
      </c>
      <c r="J18" s="54">
        <v>24</v>
      </c>
      <c r="K18" s="54">
        <v>21</v>
      </c>
      <c r="L18" s="54">
        <v>43</v>
      </c>
      <c r="M18" s="11">
        <v>19</v>
      </c>
      <c r="N18" s="11">
        <v>8</v>
      </c>
      <c r="O18" s="11">
        <v>23</v>
      </c>
      <c r="P18" s="11">
        <v>23</v>
      </c>
      <c r="Q18" s="10">
        <v>36</v>
      </c>
      <c r="R18" s="10">
        <v>100</v>
      </c>
      <c r="S18" s="11">
        <v>82</v>
      </c>
      <c r="T18" s="54">
        <v>23</v>
      </c>
      <c r="U18" s="5">
        <f t="shared" si="4"/>
        <v>608</v>
      </c>
      <c r="V18" s="48">
        <v>978</v>
      </c>
      <c r="W18" s="48">
        <v>809</v>
      </c>
      <c r="X18" s="49">
        <f t="shared" si="3"/>
        <v>0.62167689161554196</v>
      </c>
      <c r="Y18" s="49">
        <f t="shared" si="5"/>
        <v>0.7515451174289246</v>
      </c>
      <c r="Z18" s="53" t="s">
        <v>24</v>
      </c>
    </row>
    <row r="19" spans="1:28" x14ac:dyDescent="0.2">
      <c r="A19" s="38" t="s">
        <v>39</v>
      </c>
      <c r="B19" s="62">
        <v>2</v>
      </c>
      <c r="C19" s="11">
        <v>14</v>
      </c>
      <c r="D19" s="11">
        <v>13</v>
      </c>
      <c r="E19" s="43">
        <v>22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3"/>
      <c r="T19" s="13"/>
      <c r="U19" s="5">
        <f t="shared" si="4"/>
        <v>51</v>
      </c>
      <c r="V19" s="48">
        <v>90</v>
      </c>
      <c r="W19" s="48">
        <v>90</v>
      </c>
      <c r="X19" s="49">
        <f t="shared" si="3"/>
        <v>0.56666666666666665</v>
      </c>
      <c r="Y19" s="49">
        <f t="shared" si="5"/>
        <v>0.56666666666666665</v>
      </c>
      <c r="Z19" s="53" t="s">
        <v>44</v>
      </c>
    </row>
    <row r="20" spans="1:28" x14ac:dyDescent="0.2">
      <c r="A20" s="39"/>
      <c r="B20" s="62"/>
      <c r="C20" s="32"/>
      <c r="D20" s="32"/>
      <c r="E20" s="44"/>
      <c r="F20" s="32"/>
      <c r="G20" s="8"/>
      <c r="H20" s="24"/>
      <c r="I20" s="27"/>
      <c r="J20" s="27"/>
      <c r="K20" s="27"/>
      <c r="L20" s="27"/>
      <c r="M20" s="27"/>
      <c r="N20" s="27"/>
      <c r="O20" s="27"/>
      <c r="P20" s="27"/>
      <c r="Q20" s="25"/>
      <c r="R20" s="25"/>
      <c r="S20" s="27"/>
      <c r="T20" s="27"/>
      <c r="U20" s="5"/>
      <c r="V20" s="48"/>
      <c r="W20" s="48"/>
      <c r="X20" s="49"/>
      <c r="Y20" s="49"/>
      <c r="Z20" s="53"/>
    </row>
    <row r="21" spans="1:28" x14ac:dyDescent="0.2">
      <c r="A21" s="39" t="s">
        <v>29</v>
      </c>
      <c r="B21" s="62">
        <v>5</v>
      </c>
      <c r="C21" s="32">
        <v>12</v>
      </c>
      <c r="D21" s="32">
        <v>6</v>
      </c>
      <c r="E21" s="44">
        <v>20</v>
      </c>
      <c r="F21" s="32">
        <v>6</v>
      </c>
      <c r="G21" s="8">
        <v>0</v>
      </c>
      <c r="H21" s="24"/>
      <c r="I21" s="27"/>
      <c r="J21" s="27"/>
      <c r="K21" s="27"/>
      <c r="L21" s="27"/>
      <c r="M21" s="27"/>
      <c r="N21" s="27"/>
      <c r="O21" s="27"/>
      <c r="P21" s="27"/>
      <c r="Q21" s="25"/>
      <c r="R21" s="25"/>
      <c r="S21" s="27"/>
      <c r="T21" s="27"/>
      <c r="U21" s="5">
        <f>SUM(B21:T21)</f>
        <v>49</v>
      </c>
      <c r="V21" s="48">
        <v>63</v>
      </c>
      <c r="W21" s="48">
        <v>61</v>
      </c>
      <c r="X21" s="49">
        <f>U21/V21</f>
        <v>0.77777777777777779</v>
      </c>
      <c r="Y21" s="49">
        <f t="shared" si="5"/>
        <v>0.80327868852459017</v>
      </c>
      <c r="Z21" s="53" t="s">
        <v>44</v>
      </c>
    </row>
    <row r="22" spans="1:28" x14ac:dyDescent="0.2">
      <c r="A22" s="38" t="s">
        <v>13</v>
      </c>
      <c r="B22" s="62">
        <v>0</v>
      </c>
      <c r="C22" s="11">
        <v>8</v>
      </c>
      <c r="D22" s="11">
        <v>10</v>
      </c>
      <c r="E22" s="55">
        <v>11</v>
      </c>
      <c r="F22" s="54">
        <v>9</v>
      </c>
      <c r="G22" s="54">
        <v>14</v>
      </c>
      <c r="H22" s="54">
        <v>23</v>
      </c>
      <c r="I22" s="54">
        <v>23</v>
      </c>
      <c r="J22" s="54">
        <v>8</v>
      </c>
      <c r="K22" s="54">
        <v>8</v>
      </c>
      <c r="L22" s="54">
        <v>6</v>
      </c>
      <c r="M22" s="54">
        <v>3</v>
      </c>
      <c r="N22" s="54">
        <v>2</v>
      </c>
      <c r="O22" s="54">
        <v>5</v>
      </c>
      <c r="P22" s="54">
        <v>7</v>
      </c>
      <c r="Q22" s="56">
        <v>16</v>
      </c>
      <c r="R22" s="56">
        <v>24</v>
      </c>
      <c r="S22" s="54">
        <v>22</v>
      </c>
      <c r="T22" s="54">
        <v>54</v>
      </c>
      <c r="U22" s="51">
        <f>SUM(B22:T22)</f>
        <v>253</v>
      </c>
      <c r="V22" s="48">
        <v>369</v>
      </c>
      <c r="W22" s="48">
        <v>352</v>
      </c>
      <c r="X22" s="49">
        <f t="shared" ref="X22:X32" si="6">U22/V22</f>
        <v>0.68563685636856364</v>
      </c>
      <c r="Y22" s="49">
        <f>U22/W22</f>
        <v>0.71875</v>
      </c>
      <c r="Z22" s="53" t="s">
        <v>24</v>
      </c>
    </row>
    <row r="23" spans="1:28" x14ac:dyDescent="0.2">
      <c r="A23" s="38" t="s">
        <v>38</v>
      </c>
      <c r="B23" s="64">
        <v>4</v>
      </c>
      <c r="C23" s="11">
        <v>10</v>
      </c>
      <c r="D23" s="11">
        <v>0</v>
      </c>
      <c r="E23" s="6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51">
        <f>SUM(B23:T23)</f>
        <v>14</v>
      </c>
      <c r="V23" s="48">
        <v>27</v>
      </c>
      <c r="W23" s="48">
        <v>27</v>
      </c>
      <c r="X23" s="49">
        <f>SUM(U23/V23)</f>
        <v>0.51851851851851849</v>
      </c>
      <c r="Y23" s="49">
        <f>SUM(U23/W23)</f>
        <v>0.51851851851851849</v>
      </c>
      <c r="Z23" s="53" t="s">
        <v>27</v>
      </c>
    </row>
    <row r="24" spans="1:28" x14ac:dyDescent="0.2">
      <c r="A24" s="38" t="s">
        <v>14</v>
      </c>
      <c r="B24" s="62">
        <v>0</v>
      </c>
      <c r="C24" s="11">
        <v>1</v>
      </c>
      <c r="D24" s="11">
        <v>0</v>
      </c>
      <c r="E24" s="43">
        <v>1</v>
      </c>
      <c r="F24" s="11">
        <v>3</v>
      </c>
      <c r="G24" s="11">
        <v>2</v>
      </c>
      <c r="H24" s="11">
        <v>1</v>
      </c>
      <c r="I24" s="11">
        <v>3</v>
      </c>
      <c r="J24" s="11">
        <v>3</v>
      </c>
      <c r="K24" s="11">
        <v>8</v>
      </c>
      <c r="L24" s="11">
        <v>4</v>
      </c>
      <c r="M24" s="11">
        <v>3</v>
      </c>
      <c r="N24" s="11">
        <v>2</v>
      </c>
      <c r="O24" s="12">
        <v>0</v>
      </c>
      <c r="P24" s="11">
        <v>1</v>
      </c>
      <c r="Q24" s="10">
        <v>5</v>
      </c>
      <c r="R24" s="10">
        <v>4</v>
      </c>
      <c r="S24" s="11">
        <v>5</v>
      </c>
      <c r="T24" s="11">
        <v>31</v>
      </c>
      <c r="U24" s="51">
        <f>SUM(C24:T24)</f>
        <v>77</v>
      </c>
      <c r="V24" s="48">
        <v>82</v>
      </c>
      <c r="W24" s="48">
        <v>82</v>
      </c>
      <c r="X24" s="49">
        <f t="shared" si="6"/>
        <v>0.93902439024390238</v>
      </c>
      <c r="Y24" s="49">
        <f t="shared" ref="Y24:Y32" si="7">U24/W24</f>
        <v>0.93902439024390238</v>
      </c>
      <c r="Z24" s="53" t="s">
        <v>45</v>
      </c>
    </row>
    <row r="25" spans="1:28" x14ac:dyDescent="0.2">
      <c r="A25" s="38" t="s">
        <v>53</v>
      </c>
      <c r="B25" s="61">
        <v>0</v>
      </c>
      <c r="C25" s="11"/>
      <c r="D25" s="11"/>
      <c r="E25" s="4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0"/>
      <c r="R25" s="10"/>
      <c r="S25" s="13"/>
      <c r="T25" s="13"/>
      <c r="U25" s="51">
        <f>SUM(B25:T25)</f>
        <v>0</v>
      </c>
      <c r="V25" s="48">
        <v>32</v>
      </c>
      <c r="W25" s="48">
        <v>32</v>
      </c>
      <c r="X25" s="49">
        <f>U25/V25</f>
        <v>0</v>
      </c>
      <c r="Y25" s="49"/>
      <c r="Z25" s="53"/>
    </row>
    <row r="26" spans="1:28" x14ac:dyDescent="0.2">
      <c r="A26" s="38" t="s">
        <v>30</v>
      </c>
      <c r="B26" s="61">
        <v>10</v>
      </c>
      <c r="C26" s="11">
        <v>35</v>
      </c>
      <c r="D26" s="11">
        <v>14</v>
      </c>
      <c r="E26" s="43">
        <v>25</v>
      </c>
      <c r="F26" s="27"/>
      <c r="G26" s="27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51">
        <f>SUM(B26:T26)</f>
        <v>84</v>
      </c>
      <c r="V26" s="48">
        <v>95</v>
      </c>
      <c r="W26" s="48">
        <v>95</v>
      </c>
      <c r="X26" s="49">
        <f t="shared" si="6"/>
        <v>0.88421052631578945</v>
      </c>
      <c r="Y26" s="49">
        <f t="shared" si="7"/>
        <v>0.88421052631578945</v>
      </c>
      <c r="Z26" s="53" t="s">
        <v>45</v>
      </c>
      <c r="AB26" s="47"/>
    </row>
    <row r="27" spans="1:28" x14ac:dyDescent="0.2">
      <c r="A27" s="39" t="s">
        <v>25</v>
      </c>
      <c r="B27" s="61">
        <v>0</v>
      </c>
      <c r="C27" s="32">
        <v>1</v>
      </c>
      <c r="D27" s="32">
        <v>9</v>
      </c>
      <c r="E27" s="44">
        <v>2</v>
      </c>
      <c r="F27" s="32">
        <v>6</v>
      </c>
      <c r="G27" s="11">
        <v>4</v>
      </c>
      <c r="H27" s="27"/>
      <c r="I27" s="27"/>
      <c r="J27" s="27"/>
      <c r="K27" s="27"/>
      <c r="L27" s="27"/>
      <c r="M27" s="27"/>
      <c r="N27" s="27"/>
      <c r="O27" s="27"/>
      <c r="P27" s="27"/>
      <c r="Q27" s="25"/>
      <c r="R27" s="25"/>
      <c r="S27" s="13"/>
      <c r="T27" s="13"/>
      <c r="U27" s="51">
        <f>SUM(B27:T27)</f>
        <v>22</v>
      </c>
      <c r="V27" s="48">
        <v>41</v>
      </c>
      <c r="W27" s="50">
        <v>41</v>
      </c>
      <c r="X27" s="49">
        <f>U27/V27</f>
        <v>0.53658536585365857</v>
      </c>
      <c r="Y27" s="49">
        <f t="shared" si="7"/>
        <v>0.53658536585365857</v>
      </c>
      <c r="Z27" s="53" t="s">
        <v>27</v>
      </c>
    </row>
    <row r="28" spans="1:28" x14ac:dyDescent="0.2">
      <c r="A28" s="38"/>
      <c r="B28" s="62"/>
      <c r="C28" s="11"/>
      <c r="D28" s="11"/>
      <c r="E28" s="55"/>
      <c r="F28" s="54"/>
      <c r="G28" s="54"/>
      <c r="H28" s="54"/>
      <c r="I28" s="54"/>
      <c r="J28" s="11"/>
      <c r="K28" s="11"/>
      <c r="L28" s="11"/>
      <c r="M28" s="11"/>
      <c r="N28" s="11"/>
      <c r="O28" s="11"/>
      <c r="P28" s="11"/>
      <c r="Q28" s="10"/>
      <c r="R28" s="14"/>
      <c r="S28" s="13"/>
      <c r="T28" s="13"/>
      <c r="U28" s="51"/>
      <c r="V28" s="48"/>
      <c r="W28" s="48"/>
      <c r="X28" s="49"/>
      <c r="Y28" s="49"/>
      <c r="Z28" s="53"/>
    </row>
    <row r="29" spans="1:28" x14ac:dyDescent="0.2">
      <c r="A29" s="38" t="s">
        <v>31</v>
      </c>
      <c r="B29" s="62">
        <v>20</v>
      </c>
      <c r="C29" s="11">
        <v>38</v>
      </c>
      <c r="D29" s="11">
        <v>37</v>
      </c>
      <c r="E29" s="55">
        <v>21</v>
      </c>
      <c r="F29" s="54">
        <v>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3"/>
      <c r="T29" s="13"/>
      <c r="U29" s="51">
        <f>SUM(B29:T29)</f>
        <v>117</v>
      </c>
      <c r="V29" s="48">
        <v>143</v>
      </c>
      <c r="W29" s="48">
        <v>143</v>
      </c>
      <c r="X29" s="49">
        <f t="shared" si="6"/>
        <v>0.81818181818181823</v>
      </c>
      <c r="Y29" s="49">
        <f t="shared" si="7"/>
        <v>0.81818181818181823</v>
      </c>
      <c r="Z29" s="57" t="s">
        <v>46</v>
      </c>
    </row>
    <row r="30" spans="1:28" x14ac:dyDescent="0.2">
      <c r="A30" s="38" t="s">
        <v>32</v>
      </c>
      <c r="B30" s="62">
        <v>9</v>
      </c>
      <c r="C30" s="11">
        <v>23</v>
      </c>
      <c r="D30" s="11">
        <v>21</v>
      </c>
      <c r="E30" s="55">
        <v>7</v>
      </c>
      <c r="F30" s="54">
        <v>9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13"/>
      <c r="U30" s="51">
        <f>SUM(B30:T30)</f>
        <v>69</v>
      </c>
      <c r="V30" s="48">
        <v>88</v>
      </c>
      <c r="W30" s="48">
        <v>88</v>
      </c>
      <c r="X30" s="49">
        <f t="shared" si="6"/>
        <v>0.78409090909090906</v>
      </c>
      <c r="Y30" s="49">
        <f t="shared" si="7"/>
        <v>0.78409090909090906</v>
      </c>
      <c r="Z30" s="53" t="s">
        <v>42</v>
      </c>
    </row>
    <row r="31" spans="1:28" x14ac:dyDescent="0.2">
      <c r="A31" s="38" t="s">
        <v>33</v>
      </c>
      <c r="B31" s="62">
        <v>10</v>
      </c>
      <c r="C31" s="11">
        <v>45</v>
      </c>
      <c r="D31" s="11">
        <v>33</v>
      </c>
      <c r="E31" s="55">
        <v>29</v>
      </c>
      <c r="F31" s="54">
        <v>0</v>
      </c>
      <c r="G31" s="2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3"/>
      <c r="T31" s="13"/>
      <c r="U31" s="51">
        <f>SUM(B31:T31)</f>
        <v>117</v>
      </c>
      <c r="V31" s="48">
        <v>132</v>
      </c>
      <c r="W31" s="48">
        <v>132</v>
      </c>
      <c r="X31" s="49">
        <f t="shared" si="6"/>
        <v>0.88636363636363635</v>
      </c>
      <c r="Y31" s="49">
        <f t="shared" si="7"/>
        <v>0.88636363636363635</v>
      </c>
      <c r="Z31" s="53" t="s">
        <v>24</v>
      </c>
    </row>
    <row r="32" spans="1:28" x14ac:dyDescent="0.2">
      <c r="A32" s="38"/>
      <c r="B32" s="1">
        <f>SUM(B4:B31)</f>
        <v>248</v>
      </c>
      <c r="C32" s="46">
        <f>SUM(C4:C31)</f>
        <v>507</v>
      </c>
      <c r="D32" s="46">
        <f t="shared" ref="D32:W32" si="8">SUM(D4:D31)</f>
        <v>396</v>
      </c>
      <c r="E32" s="1">
        <f t="shared" si="8"/>
        <v>366</v>
      </c>
      <c r="F32">
        <f t="shared" si="8"/>
        <v>216</v>
      </c>
      <c r="G32" s="1">
        <f t="shared" si="8"/>
        <v>197</v>
      </c>
      <c r="H32" s="1">
        <f t="shared" si="8"/>
        <v>152</v>
      </c>
      <c r="I32" s="1">
        <f t="shared" si="8"/>
        <v>59</v>
      </c>
      <c r="J32" s="1">
        <f t="shared" si="8"/>
        <v>36</v>
      </c>
      <c r="K32" s="1">
        <f t="shared" si="8"/>
        <v>42</v>
      </c>
      <c r="L32" s="1">
        <f t="shared" si="8"/>
        <v>53</v>
      </c>
      <c r="M32" s="1">
        <f t="shared" si="8"/>
        <v>27</v>
      </c>
      <c r="N32" s="1">
        <f t="shared" si="8"/>
        <v>16</v>
      </c>
      <c r="O32" s="1">
        <f t="shared" si="8"/>
        <v>31</v>
      </c>
      <c r="P32" s="1">
        <f t="shared" si="8"/>
        <v>37</v>
      </c>
      <c r="Q32" s="1">
        <f t="shared" si="8"/>
        <v>88</v>
      </c>
      <c r="R32" s="1">
        <f t="shared" si="8"/>
        <v>180</v>
      </c>
      <c r="S32" s="1">
        <f t="shared" si="8"/>
        <v>138</v>
      </c>
      <c r="T32" s="1">
        <f t="shared" si="8"/>
        <v>159</v>
      </c>
      <c r="U32" s="15">
        <f t="shared" si="8"/>
        <v>2948</v>
      </c>
      <c r="V32" s="15">
        <f t="shared" si="8"/>
        <v>4721</v>
      </c>
      <c r="W32" s="15">
        <f t="shared" si="8"/>
        <v>3763</v>
      </c>
      <c r="X32" s="16">
        <f t="shared" si="6"/>
        <v>0.62444397373437832</v>
      </c>
      <c r="Y32" s="17">
        <f t="shared" si="7"/>
        <v>0.7834174860483657</v>
      </c>
    </row>
    <row r="34" spans="1:21" x14ac:dyDescent="0.2">
      <c r="D34" s="31"/>
      <c r="E34" s="31"/>
      <c r="F34" s="31"/>
      <c r="G34" s="21"/>
      <c r="H34" s="21"/>
      <c r="I34" s="20"/>
      <c r="J34" s="18"/>
      <c r="K34" s="18"/>
      <c r="L34" s="18"/>
      <c r="M34" s="18"/>
      <c r="N34" s="18"/>
      <c r="O34" s="18"/>
    </row>
    <row r="35" spans="1:21" x14ac:dyDescent="0.2">
      <c r="A35" s="31" t="s">
        <v>55</v>
      </c>
      <c r="B35" s="31"/>
      <c r="C35" s="31"/>
      <c r="S35" s="29" t="s">
        <v>40</v>
      </c>
    </row>
    <row r="36" spans="1:21" x14ac:dyDescent="0.2">
      <c r="S36" s="28" t="s">
        <v>20</v>
      </c>
      <c r="U36" s="30">
        <f>SUM(V32)-(U32)</f>
        <v>1773</v>
      </c>
    </row>
    <row r="37" spans="1:21" x14ac:dyDescent="0.2">
      <c r="S37" s="28" t="s">
        <v>21</v>
      </c>
      <c r="U37" s="30">
        <f>SUM(W32)-(U32)</f>
        <v>815</v>
      </c>
    </row>
    <row r="39" spans="1:21" ht="13.5" customHeight="1" x14ac:dyDescent="0.2"/>
  </sheetData>
  <mergeCells count="2">
    <mergeCell ref="A2:Z2"/>
    <mergeCell ref="A1:Z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N3:S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2021-07-06T13:02:23Z</cp:lastPrinted>
  <dcterms:created xsi:type="dcterms:W3CDTF">2006-05-15T12:07:30Z</dcterms:created>
  <dcterms:modified xsi:type="dcterms:W3CDTF">2021-07-06T16:34:24Z</dcterms:modified>
</cp:coreProperties>
</file>