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yelton\OneDrive - City of Noblesville\Desktop\2023 Subdivision Buildout\05 May\"/>
    </mc:Choice>
  </mc:AlternateContent>
  <xr:revisionPtr revIDLastSave="0" documentId="13_ncr:1_{F6BF38DE-7F59-4E73-8173-D49F21B860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7" i="1" l="1"/>
  <c r="Z17" i="1" s="1"/>
  <c r="V19" i="1"/>
  <c r="Y19" i="1" s="1"/>
  <c r="V8" i="1"/>
  <c r="Z8" i="1" s="1"/>
  <c r="B21" i="1"/>
  <c r="V16" i="1"/>
  <c r="V18" i="1"/>
  <c r="V15" i="1"/>
  <c r="V14" i="1"/>
  <c r="V13" i="1"/>
  <c r="V12" i="1"/>
  <c r="V11" i="1"/>
  <c r="V10" i="1"/>
  <c r="V9" i="1"/>
  <c r="V7" i="1"/>
  <c r="V6" i="1"/>
  <c r="V5" i="1"/>
  <c r="V4" i="1"/>
  <c r="Y8" i="1" l="1"/>
  <c r="Y17" i="1"/>
  <c r="Z19" i="1"/>
  <c r="C21" i="1"/>
  <c r="X21" i="1" l="1"/>
  <c r="W21" i="1"/>
  <c r="E21" i="1"/>
  <c r="D21" i="1"/>
  <c r="Y15" i="1" l="1"/>
  <c r="Z15" i="1"/>
  <c r="Y18" i="1"/>
  <c r="Z18" i="1"/>
  <c r="V21" i="1"/>
  <c r="Z21" i="1" s="1"/>
  <c r="Y4" i="1"/>
  <c r="Z4" i="1"/>
  <c r="Y5" i="1" l="1"/>
  <c r="F21" i="1" l="1"/>
  <c r="Y10" i="1" l="1"/>
  <c r="Z10" i="1" l="1"/>
  <c r="Z5" i="1"/>
  <c r="Z6" i="1"/>
  <c r="Z7" i="1"/>
  <c r="Z9" i="1"/>
  <c r="Z11" i="1"/>
  <c r="Z12" i="1"/>
  <c r="Z13" i="1"/>
  <c r="Z14" i="1"/>
  <c r="Z16" i="1"/>
  <c r="O21" i="1"/>
  <c r="N21" i="1" l="1"/>
  <c r="M21" i="1"/>
  <c r="L21" i="1"/>
  <c r="K21" i="1"/>
  <c r="J21" i="1"/>
  <c r="I21" i="1"/>
  <c r="H21" i="1"/>
  <c r="G21" i="1"/>
  <c r="Y7" i="1" l="1"/>
  <c r="Y11" i="1" l="1"/>
  <c r="P21" i="1" l="1"/>
  <c r="Q21" i="1"/>
  <c r="R21" i="1"/>
  <c r="S21" i="1"/>
  <c r="T21" i="1"/>
  <c r="U21" i="1"/>
  <c r="Y9" i="1" l="1"/>
  <c r="Y16" i="1"/>
  <c r="Y14" i="1"/>
  <c r="Y13" i="1"/>
  <c r="Y12" i="1" l="1"/>
  <c r="Y6" i="1"/>
  <c r="W25" i="1" l="1"/>
  <c r="Y21" i="1"/>
  <c r="W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Joyceann Yelton</author>
    <author>Abigayle Gronauer</author>
    <author>Andy Wert</author>
    <author>city of noblesville</author>
    <author>Christopher L. Hamm</author>
    <author>awert</author>
  </authors>
  <commentList>
    <comment ref="X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Sec. 1, 2, 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5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Albany Ridge: Sec 1, 2, 3
Brookston: Sec 1, 2
Cottage Grove: Sec 1, 2, 3
Silverlake: sec 1</t>
        </r>
      </text>
    </comment>
    <comment ref="X6" authorId="2" shapeId="0" xr:uid="{00000000-0006-0000-0000-000003000000}">
      <text>
        <r>
          <rPr>
            <b/>
            <sz val="9"/>
            <color indexed="81"/>
            <rFont val="Tahoma"/>
            <family val="2"/>
          </rPr>
          <t>Woods: Sec. 1, 2, 3
Ridge: Sec 1,2, 3</t>
        </r>
      </text>
    </comment>
    <comment ref="X7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SEC 1, 2, 3, 4, 5</t>
        </r>
      </text>
    </comment>
    <comment ref="X9" authorId="2" shapeId="0" xr:uid="{00000000-0006-0000-0000-000005000000}">
      <text>
        <r>
          <rPr>
            <b/>
            <sz val="8"/>
            <color indexed="81"/>
            <rFont val="Tahoma"/>
            <family val="2"/>
          </rPr>
          <t>Sec. 1, 2, 3, 4</t>
        </r>
      </text>
    </comment>
    <comment ref="X10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Sec 1, 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1" authorId="2" shapeId="0" xr:uid="{00000000-0006-0000-0000-000007000000}">
      <text>
        <r>
          <rPr>
            <b/>
            <sz val="8"/>
            <color indexed="81"/>
            <rFont val="Tahoma"/>
            <family val="2"/>
          </rPr>
          <t>Blue Ridge Creek Sec. 1, 2,3; Turnberry At The Park Sec. 1A, 1B, 2, 3</t>
        </r>
      </text>
    </comment>
    <comment ref="X12" authorId="3" shapeId="0" xr:uid="{00000000-0006-0000-0000-000008000000}">
      <text>
        <r>
          <rPr>
            <b/>
            <sz val="8"/>
            <color indexed="81"/>
            <rFont val="Tahoma"/>
            <family val="2"/>
          </rPr>
          <t>EH Section 1A, 1B, 2A, 2B Section 7, 8, 10, 11, 12, 13, 14
WH Section 1, 2, 3, 4, 5, 6, 7
Westmoor Sections 1A, 1B, 2, 3, 4, 5, 6, 7
Lochaven at NW 7, 8, 10, 11, 12, 13, 14
Townes at NW</t>
        </r>
      </text>
    </comment>
    <comment ref="X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Entire Subdivision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4" authorId="4" shapeId="0" xr:uid="{00000000-0006-0000-0000-00000A000000}">
      <text>
        <r>
          <rPr>
            <b/>
            <sz val="8"/>
            <color indexed="81"/>
            <rFont val="Tahoma"/>
            <family val="2"/>
          </rPr>
          <t>All Sections  &amp; Enclave At Sagamore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15" authorId="0" shapeId="0" xr:uid="{5CC51F02-CC51-4FD5-B316-85D46538429D}">
      <text>
        <r>
          <rPr>
            <sz val="9"/>
            <color indexed="81"/>
            <rFont val="Tahoma"/>
            <family val="2"/>
          </rPr>
          <t xml:space="preserve">Entire Subdivision
</t>
        </r>
      </text>
    </comment>
    <comment ref="X16" authorId="4" shapeId="0" xr:uid="{00000000-0006-0000-0000-00000B000000}">
      <text>
        <r>
          <rPr>
            <b/>
            <sz val="8"/>
            <color indexed="81"/>
            <rFont val="Tahoma"/>
            <family val="2"/>
          </rPr>
          <t>All Sections</t>
        </r>
      </text>
    </comment>
    <comment ref="X17" authorId="0" shapeId="0" xr:uid="{9A6528A3-CE64-4368-A0BB-A86389327982}">
      <text>
        <r>
          <rPr>
            <b/>
            <sz val="9"/>
            <color indexed="81"/>
            <rFont val="Tahoma"/>
            <family val="2"/>
          </rPr>
          <t>Section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8" authorId="5" shapeId="0" xr:uid="{00000000-0006-0000-0000-00000C000000}">
      <text>
        <r>
          <rPr>
            <b/>
            <sz val="8"/>
            <color indexed="81"/>
            <rFont val="Tahoma"/>
            <family val="2"/>
          </rPr>
          <t>Section 1</t>
        </r>
      </text>
    </comment>
    <comment ref="X19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Joyceann Yelton:</t>
        </r>
        <r>
          <rPr>
            <sz val="9"/>
            <color indexed="81"/>
            <rFont val="Tahoma"/>
            <family val="2"/>
          </rPr>
          <t xml:space="preserve">
Entire Subdivision</t>
        </r>
      </text>
    </comment>
  </commentList>
</comments>
</file>

<file path=xl/sharedStrings.xml><?xml version="1.0" encoding="utf-8"?>
<sst xmlns="http://schemas.openxmlformats.org/spreadsheetml/2006/main" count="53" uniqueCount="45">
  <si>
    <t>SUBDIVISION BUILDOUT IN CITY OF NOBLESVILLE</t>
  </si>
  <si>
    <t>(most active subdivisions by approved and platted lots)</t>
  </si>
  <si>
    <t>Subdivision</t>
  </si>
  <si>
    <t>06</t>
  </si>
  <si>
    <t>05</t>
  </si>
  <si>
    <t>TOTAL LOTS BUILT</t>
  </si>
  <si>
    <t>TOTAL LOTS  APPROVED</t>
  </si>
  <si>
    <t>% BUILDOUT APPROVED</t>
  </si>
  <si>
    <t>ZONING</t>
  </si>
  <si>
    <t>Conner Crossing</t>
  </si>
  <si>
    <t>Noble West</t>
  </si>
  <si>
    <t>Sagamore</t>
  </si>
  <si>
    <t>Settlers Mill</t>
  </si>
  <si>
    <t>07</t>
  </si>
  <si>
    <t>08</t>
  </si>
  <si>
    <t>09</t>
  </si>
  <si>
    <t>% BUILDOUT RECORDED</t>
  </si>
  <si>
    <t>TOTAL LOTS RECORDED</t>
  </si>
  <si>
    <t>Approved:</t>
  </si>
  <si>
    <t>Recorded:</t>
  </si>
  <si>
    <t>Merion</t>
  </si>
  <si>
    <t>R1/PD</t>
  </si>
  <si>
    <t>Flagstone</t>
  </si>
  <si>
    <t>R3/PD</t>
  </si>
  <si>
    <t>Noble East</t>
  </si>
  <si>
    <t>Havenwood</t>
  </si>
  <si>
    <t>Sagewood</t>
  </si>
  <si>
    <t xml:space="preserve">Pebble Brook Villas </t>
  </si>
  <si>
    <t>Total Lots Remaining Available:</t>
  </si>
  <si>
    <t>R4/PD</t>
  </si>
  <si>
    <t>R2</t>
  </si>
  <si>
    <t>Miller's Walk</t>
  </si>
  <si>
    <t>Brooks Farm</t>
  </si>
  <si>
    <t>21</t>
  </si>
  <si>
    <t>Shafer Woods</t>
  </si>
  <si>
    <t>R3/R4/PD</t>
  </si>
  <si>
    <t>(corrected)</t>
  </si>
  <si>
    <t>96-04</t>
  </si>
  <si>
    <t>Stony Bluffs</t>
  </si>
  <si>
    <t>R2-FH/PD</t>
  </si>
  <si>
    <t>Marea</t>
  </si>
  <si>
    <t>CCPD</t>
  </si>
  <si>
    <t>Silo Ridge</t>
  </si>
  <si>
    <t>R3-R5/PD</t>
  </si>
  <si>
    <t>As of 05-31-2023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</si>
</sst>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sz val="10"/>
      <name val="DIN 2014"/>
      <family val="2"/>
    </font>
    <font>
      <b/>
      <sz val="12"/>
      <name val="DIN 2014"/>
      <family val="2"/>
    </font>
    <font>
      <u/>
      <sz val="10"/>
      <name val="DIN 2014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5" borderId="5" applyNumberFormat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9" fontId="4" fillId="0" borderId="1" xfId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9" fontId="3" fillId="0" borderId="0" xfId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4" fillId="0" borderId="1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0" borderId="0" xfId="0" applyFont="1"/>
    <xf numFmtId="0" fontId="3" fillId="0" borderId="0" xfId="0" applyFont="1"/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 applyProtection="1">
      <protection locked="0"/>
    </xf>
    <xf numFmtId="0" fontId="1" fillId="0" borderId="1" xfId="0" applyFont="1" applyBorder="1" applyAlignment="1">
      <alignment horizontal="center"/>
    </xf>
    <xf numFmtId="9" fontId="3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4" borderId="0" xfId="0" applyFill="1"/>
    <xf numFmtId="0" fontId="5" fillId="4" borderId="1" xfId="0" applyFont="1" applyFill="1" applyBorder="1" applyAlignment="1">
      <alignment horizontal="center"/>
    </xf>
    <xf numFmtId="9" fontId="3" fillId="4" borderId="1" xfId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12" fillId="5" borderId="5" xfId="2" applyNumberFormat="1" applyFont="1" applyAlignment="1">
      <alignment horizontal="center"/>
    </xf>
    <xf numFmtId="0" fontId="0" fillId="0" borderId="6" xfId="0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13" fillId="0" borderId="0" xfId="0" applyFont="1"/>
    <xf numFmtId="0" fontId="15" fillId="0" borderId="0" xfId="0" applyFont="1"/>
    <xf numFmtId="1" fontId="13" fillId="0" borderId="0" xfId="0" applyNumberFormat="1" applyFont="1"/>
    <xf numFmtId="0" fontId="3" fillId="6" borderId="0" xfId="0" applyFont="1" applyFill="1" applyAlignment="1">
      <alignment horizontal="center"/>
    </xf>
    <xf numFmtId="0" fontId="0" fillId="6" borderId="2" xfId="0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0" fillId="0" borderId="7" xfId="0" applyBorder="1"/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3">
    <cellStyle name="Calculation" xfId="2" builtinId="2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6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customXml" Target="../ink/ink5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8985</xdr:colOff>
      <xdr:row>3</xdr:row>
      <xdr:rowOff>28110</xdr:rowOff>
    </xdr:from>
    <xdr:to>
      <xdr:col>2</xdr:col>
      <xdr:colOff>9345</xdr:colOff>
      <xdr:row>3</xdr:row>
      <xdr:rowOff>28470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ABD6E25A-9D6B-9FC6-42A5-0A754A55305D}"/>
                </a:ext>
              </a:extLst>
            </xdr14:cNvPr>
            <xdr14:cNvContentPartPr/>
          </xdr14:nvContentPartPr>
          <xdr14:nvPr macro=""/>
          <xdr14:xfrm>
            <a:off x="1942560" y="96156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ABD6E25A-9D6B-9FC6-42A5-0A754A55305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33920" y="9529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399840</xdr:colOff>
      <xdr:row>2</xdr:row>
      <xdr:rowOff>28290</xdr:rowOff>
    </xdr:from>
    <xdr:to>
      <xdr:col>1</xdr:col>
      <xdr:colOff>400200</xdr:colOff>
      <xdr:row>2</xdr:row>
      <xdr:rowOff>28650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3A00DBE2-1EE7-C0D3-C2C0-B3B7DDF62086}"/>
                </a:ext>
              </a:extLst>
            </xdr14:cNvPr>
            <xdr14:cNvContentPartPr/>
          </xdr14:nvContentPartPr>
          <xdr14:nvPr macro=""/>
          <xdr14:xfrm>
            <a:off x="1923840" y="39024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3A00DBE2-1EE7-C0D3-C2C0-B3B7DDF6208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15200" y="3816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1456920</xdr:colOff>
      <xdr:row>2</xdr:row>
      <xdr:rowOff>9210</xdr:rowOff>
    </xdr:from>
    <xdr:to>
      <xdr:col>0</xdr:col>
      <xdr:colOff>1457280</xdr:colOff>
      <xdr:row>2</xdr:row>
      <xdr:rowOff>9570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1B6D2FCF-5727-8367-7791-AE31F562E26A}"/>
                </a:ext>
              </a:extLst>
            </xdr14:cNvPr>
            <xdr14:cNvContentPartPr/>
          </xdr14:nvContentPartPr>
          <xdr14:nvPr macro=""/>
          <xdr14:xfrm>
            <a:off x="1456920" y="371160"/>
            <a:ext cx="360" cy="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1B6D2FCF-5727-8367-7791-AE31F562E26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48280" y="3625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1495080</xdr:colOff>
      <xdr:row>2</xdr:row>
      <xdr:rowOff>542370</xdr:rowOff>
    </xdr:from>
    <xdr:to>
      <xdr:col>0</xdr:col>
      <xdr:colOff>1495440</xdr:colOff>
      <xdr:row>2</xdr:row>
      <xdr:rowOff>542730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8F2239D-0FE8-FB82-891F-300B64289D7C}"/>
                </a:ext>
              </a:extLst>
            </xdr14:cNvPr>
            <xdr14:cNvContentPartPr/>
          </xdr14:nvContentPartPr>
          <xdr14:nvPr macro=""/>
          <xdr14:xfrm>
            <a:off x="1495080" y="9043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8F2239D-0FE8-FB82-891F-300B64289D7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86440" y="8956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409200</xdr:colOff>
      <xdr:row>2</xdr:row>
      <xdr:rowOff>571170</xdr:rowOff>
    </xdr:from>
    <xdr:to>
      <xdr:col>1</xdr:col>
      <xdr:colOff>409560</xdr:colOff>
      <xdr:row>3</xdr:row>
      <xdr:rowOff>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CDD6468-56B4-079B-BCA9-B4132BFE0464}"/>
                </a:ext>
              </a:extLst>
            </xdr14:cNvPr>
            <xdr14:cNvContentPartPr/>
          </xdr14:nvContentPartPr>
          <xdr14:nvPr macro=""/>
          <xdr14:xfrm>
            <a:off x="1933200" y="93312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CDD6468-56B4-079B-BCA9-B4132BFE046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24560" y="9244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380565</xdr:colOff>
      <xdr:row>37</xdr:row>
      <xdr:rowOff>66375</xdr:rowOff>
    </xdr:from>
    <xdr:to>
      <xdr:col>4</xdr:col>
      <xdr:colOff>380925</xdr:colOff>
      <xdr:row>37</xdr:row>
      <xdr:rowOff>66735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8C8F0EDE-BB3A-77B4-D687-5CC9CACA6DF9}"/>
                </a:ext>
              </a:extLst>
            </xdr14:cNvPr>
            <xdr14:cNvContentPartPr/>
          </xdr14:nvContentPartPr>
          <xdr14:nvPr macro=""/>
          <xdr14:xfrm>
            <a:off x="3038040" y="621000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8C8F0EDE-BB3A-77B4-D687-5CC9CACA6D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029400" y="62013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94740</xdr:colOff>
      <xdr:row>36</xdr:row>
      <xdr:rowOff>66300</xdr:rowOff>
    </xdr:from>
    <xdr:to>
      <xdr:col>8</xdr:col>
      <xdr:colOff>95100</xdr:colOff>
      <xdr:row>36</xdr:row>
      <xdr:rowOff>66660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2B34373B-A582-2F69-D1FB-A57FFE896E85}"/>
                </a:ext>
              </a:extLst>
            </xdr14:cNvPr>
            <xdr14:cNvContentPartPr/>
          </xdr14:nvContentPartPr>
          <xdr14:nvPr macro=""/>
          <xdr14:xfrm>
            <a:off x="4247640" y="604800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2B34373B-A582-2F69-D1FB-A57FFE896E8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239000" y="60393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1.93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3.28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4.5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5.5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6.48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7.54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8.59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  <inkml:trace contextRef="#ctx0" brushRef="#br0" timeOffset="399.95">1 1 24575,'0'0'-8191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8"/>
  <sheetViews>
    <sheetView tabSelected="1" workbookViewId="0">
      <selection activeCell="E31" sqref="E31"/>
    </sheetView>
  </sheetViews>
  <sheetFormatPr defaultRowHeight="12.75" x14ac:dyDescent="0.2"/>
  <cols>
    <col min="1" max="1" width="22.85546875" customWidth="1"/>
    <col min="2" max="2" width="6.140625" customWidth="1"/>
    <col min="3" max="3" width="5.5703125" customWidth="1"/>
    <col min="4" max="4" width="5.28515625" customWidth="1"/>
    <col min="5" max="5" width="5.7109375" customWidth="1"/>
    <col min="6" max="9" width="5.5703125" customWidth="1"/>
    <col min="10" max="10" width="5.5703125" style="1" customWidth="1"/>
    <col min="11" max="21" width="5.5703125" customWidth="1"/>
    <col min="22" max="22" width="6.7109375" customWidth="1"/>
    <col min="23" max="24" width="9.140625" customWidth="1"/>
    <col min="29" max="29" width="16" customWidth="1"/>
  </cols>
  <sheetData>
    <row r="1" spans="1:30" ht="15.7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20"/>
    </row>
    <row r="2" spans="1:30" x14ac:dyDescent="0.2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21"/>
    </row>
    <row r="3" spans="1:30" ht="45" x14ac:dyDescent="0.2">
      <c r="A3" s="21" t="s">
        <v>2</v>
      </c>
      <c r="B3" s="57">
        <v>23</v>
      </c>
      <c r="C3" s="52">
        <v>22</v>
      </c>
      <c r="D3" s="2" t="s">
        <v>33</v>
      </c>
      <c r="E3" s="33">
        <v>20</v>
      </c>
      <c r="F3" s="33">
        <v>19</v>
      </c>
      <c r="G3" s="30">
        <v>18</v>
      </c>
      <c r="H3" s="27">
        <v>17</v>
      </c>
      <c r="I3" s="27">
        <v>16</v>
      </c>
      <c r="J3" s="27">
        <v>15</v>
      </c>
      <c r="K3" s="27">
        <v>14</v>
      </c>
      <c r="L3" s="27">
        <v>13</v>
      </c>
      <c r="M3" s="27">
        <v>12</v>
      </c>
      <c r="N3" s="27">
        <v>11</v>
      </c>
      <c r="O3" s="27">
        <v>10</v>
      </c>
      <c r="P3" s="2" t="s">
        <v>15</v>
      </c>
      <c r="Q3" s="2" t="s">
        <v>14</v>
      </c>
      <c r="R3" s="2" t="s">
        <v>13</v>
      </c>
      <c r="S3" s="2" t="s">
        <v>3</v>
      </c>
      <c r="T3" s="2" t="s">
        <v>4</v>
      </c>
      <c r="U3" s="2" t="s">
        <v>37</v>
      </c>
      <c r="V3" s="3" t="s">
        <v>5</v>
      </c>
      <c r="W3" s="3" t="s">
        <v>6</v>
      </c>
      <c r="X3" s="3" t="s">
        <v>17</v>
      </c>
      <c r="Y3" s="3" t="s">
        <v>7</v>
      </c>
      <c r="Z3" s="4" t="s">
        <v>16</v>
      </c>
      <c r="AA3" s="17" t="s">
        <v>8</v>
      </c>
    </row>
    <row r="4" spans="1:30" ht="15" x14ac:dyDescent="0.25">
      <c r="A4" s="28" t="s">
        <v>32</v>
      </c>
      <c r="B4" s="58">
        <v>36</v>
      </c>
      <c r="C4" s="53">
        <v>90</v>
      </c>
      <c r="D4" s="7">
        <v>98</v>
      </c>
      <c r="E4" s="10">
        <v>3</v>
      </c>
      <c r="F4" s="23"/>
      <c r="G4" s="43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11"/>
      <c r="V4" s="44">
        <f t="shared" ref="V4:V18" si="0">SUM(B4:U4)</f>
        <v>227</v>
      </c>
      <c r="W4" s="7">
        <v>319</v>
      </c>
      <c r="X4" s="7">
        <v>227</v>
      </c>
      <c r="Y4" s="8">
        <f>SUM(V4/W4)</f>
        <v>0.71159874608150475</v>
      </c>
      <c r="Z4" s="8">
        <f>SUM(V4/X4)</f>
        <v>1</v>
      </c>
      <c r="AA4" s="25" t="s">
        <v>35</v>
      </c>
    </row>
    <row r="5" spans="1:30" x14ac:dyDescent="0.2">
      <c r="A5" s="28" t="s">
        <v>9</v>
      </c>
      <c r="B5" s="58">
        <v>0</v>
      </c>
      <c r="C5" s="53">
        <v>1</v>
      </c>
      <c r="D5" s="7">
        <v>37</v>
      </c>
      <c r="E5" s="10">
        <v>21</v>
      </c>
      <c r="F5" s="10">
        <v>91</v>
      </c>
      <c r="G5" s="31">
        <v>54</v>
      </c>
      <c r="H5" s="10">
        <v>26</v>
      </c>
      <c r="I5" s="10">
        <v>37</v>
      </c>
      <c r="J5" s="10">
        <v>32</v>
      </c>
      <c r="K5" s="10">
        <v>11</v>
      </c>
      <c r="L5" s="47"/>
      <c r="M5" s="47"/>
      <c r="N5" s="47"/>
      <c r="O5" s="47"/>
      <c r="P5" s="47"/>
      <c r="Q5" s="47"/>
      <c r="R5" s="47"/>
      <c r="S5" s="48"/>
      <c r="T5" s="48"/>
      <c r="U5" s="11"/>
      <c r="V5" s="5">
        <f t="shared" si="0"/>
        <v>310</v>
      </c>
      <c r="W5" s="7">
        <v>312</v>
      </c>
      <c r="X5" s="7">
        <v>312</v>
      </c>
      <c r="Y5" s="26">
        <f t="shared" ref="Y5:Y7" si="1">V5/W5</f>
        <v>0.99358974358974361</v>
      </c>
      <c r="Z5" s="8">
        <f>V5/X5</f>
        <v>0.99358974358974361</v>
      </c>
      <c r="AA5" s="25" t="s">
        <v>21</v>
      </c>
    </row>
    <row r="6" spans="1:30" x14ac:dyDescent="0.2">
      <c r="A6" s="29" t="s">
        <v>22</v>
      </c>
      <c r="B6" s="59">
        <v>0</v>
      </c>
      <c r="C6" s="54">
        <v>1</v>
      </c>
      <c r="D6" s="9">
        <v>41</v>
      </c>
      <c r="E6" s="25">
        <v>29</v>
      </c>
      <c r="F6" s="25">
        <v>22</v>
      </c>
      <c r="G6" s="32">
        <v>25</v>
      </c>
      <c r="H6" s="25">
        <v>21</v>
      </c>
      <c r="I6" s="10">
        <v>8</v>
      </c>
      <c r="J6" s="23"/>
      <c r="K6" s="23"/>
      <c r="L6" s="23"/>
      <c r="M6" s="23"/>
      <c r="N6" s="23"/>
      <c r="O6" s="23"/>
      <c r="P6" s="23"/>
      <c r="Q6" s="23"/>
      <c r="R6" s="23"/>
      <c r="S6" s="22"/>
      <c r="T6" s="12"/>
      <c r="U6" s="11"/>
      <c r="V6" s="5">
        <f t="shared" si="0"/>
        <v>147</v>
      </c>
      <c r="W6" s="35">
        <v>148</v>
      </c>
      <c r="X6" s="35">
        <v>148</v>
      </c>
      <c r="Y6" s="36">
        <f t="shared" si="1"/>
        <v>0.9932432432432432</v>
      </c>
      <c r="Z6" s="36">
        <f t="shared" ref="Z6:Z7" si="2">V6/X6</f>
        <v>0.9932432432432432</v>
      </c>
      <c r="AA6" s="39" t="s">
        <v>21</v>
      </c>
    </row>
    <row r="7" spans="1:30" x14ac:dyDescent="0.2">
      <c r="A7" s="29" t="s">
        <v>25</v>
      </c>
      <c r="B7" s="59">
        <v>8</v>
      </c>
      <c r="C7" s="54">
        <v>46</v>
      </c>
      <c r="D7" s="9">
        <v>51</v>
      </c>
      <c r="E7" s="25">
        <v>42</v>
      </c>
      <c r="F7" s="25">
        <v>16</v>
      </c>
      <c r="G7" s="32">
        <v>17</v>
      </c>
      <c r="H7" s="23"/>
      <c r="I7" s="6"/>
      <c r="J7" s="23"/>
      <c r="K7" s="23"/>
      <c r="L7" s="23"/>
      <c r="M7" s="23"/>
      <c r="N7" s="23"/>
      <c r="O7" s="23"/>
      <c r="P7" s="23"/>
      <c r="Q7" s="23"/>
      <c r="R7" s="23"/>
      <c r="S7" s="22"/>
      <c r="T7" s="12"/>
      <c r="U7" s="11"/>
      <c r="V7" s="5">
        <f t="shared" si="0"/>
        <v>180</v>
      </c>
      <c r="W7" s="35">
        <v>181</v>
      </c>
      <c r="X7" s="35">
        <v>181</v>
      </c>
      <c r="Y7" s="36">
        <f t="shared" si="1"/>
        <v>0.99447513812154698</v>
      </c>
      <c r="Z7" s="36">
        <f t="shared" si="2"/>
        <v>0.99447513812154698</v>
      </c>
      <c r="AA7" s="39" t="s">
        <v>21</v>
      </c>
    </row>
    <row r="8" spans="1:30" x14ac:dyDescent="0.2">
      <c r="A8" s="29" t="s">
        <v>40</v>
      </c>
      <c r="B8" s="59">
        <v>39</v>
      </c>
      <c r="C8" s="54">
        <v>0</v>
      </c>
      <c r="D8" s="48"/>
      <c r="E8" s="60"/>
      <c r="F8" s="60"/>
      <c r="G8" s="61"/>
      <c r="H8" s="23"/>
      <c r="I8" s="6"/>
      <c r="J8" s="23"/>
      <c r="K8" s="23"/>
      <c r="L8" s="23"/>
      <c r="M8" s="23"/>
      <c r="N8" s="23"/>
      <c r="O8" s="23"/>
      <c r="P8" s="23"/>
      <c r="Q8" s="23"/>
      <c r="R8" s="23"/>
      <c r="S8" s="22"/>
      <c r="T8" s="12"/>
      <c r="U8" s="11"/>
      <c r="V8" s="5">
        <f>SUM(B8:U8)</f>
        <v>39</v>
      </c>
      <c r="W8" s="35">
        <v>144</v>
      </c>
      <c r="X8" s="35">
        <v>61</v>
      </c>
      <c r="Y8" s="36">
        <f>V8/W8</f>
        <v>0.27083333333333331</v>
      </c>
      <c r="Z8" s="36">
        <f>V8/X8</f>
        <v>0.63934426229508201</v>
      </c>
      <c r="AA8" s="39" t="s">
        <v>41</v>
      </c>
    </row>
    <row r="9" spans="1:30" x14ac:dyDescent="0.2">
      <c r="A9" s="29" t="s">
        <v>20</v>
      </c>
      <c r="B9" s="59">
        <v>2</v>
      </c>
      <c r="C9" s="54">
        <v>37</v>
      </c>
      <c r="D9" s="9">
        <v>13</v>
      </c>
      <c r="E9" s="25">
        <v>26</v>
      </c>
      <c r="F9" s="25">
        <v>12</v>
      </c>
      <c r="G9" s="32">
        <v>10</v>
      </c>
      <c r="H9" s="25">
        <v>8</v>
      </c>
      <c r="I9" s="10">
        <v>5</v>
      </c>
      <c r="J9" s="23"/>
      <c r="K9" s="23"/>
      <c r="L9" s="23"/>
      <c r="M9" s="23"/>
      <c r="N9" s="23"/>
      <c r="O9" s="23"/>
      <c r="P9" s="23"/>
      <c r="Q9" s="23"/>
      <c r="R9" s="23"/>
      <c r="S9" s="22"/>
      <c r="T9" s="22"/>
      <c r="U9" s="23"/>
      <c r="V9" s="5">
        <f t="shared" si="0"/>
        <v>113</v>
      </c>
      <c r="W9" s="35">
        <v>115</v>
      </c>
      <c r="X9" s="35">
        <v>122</v>
      </c>
      <c r="Y9" s="36">
        <f>V9/W9</f>
        <v>0.9826086956521739</v>
      </c>
      <c r="Z9" s="36">
        <f>V9/X9</f>
        <v>0.92622950819672134</v>
      </c>
      <c r="AA9" s="39" t="s">
        <v>21</v>
      </c>
    </row>
    <row r="10" spans="1:30" x14ac:dyDescent="0.2">
      <c r="A10" s="29" t="s">
        <v>31</v>
      </c>
      <c r="B10" s="59">
        <v>18</v>
      </c>
      <c r="C10" s="54">
        <v>54</v>
      </c>
      <c r="D10" s="9">
        <v>39</v>
      </c>
      <c r="E10" s="25">
        <v>19</v>
      </c>
      <c r="F10" s="25">
        <v>10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2"/>
      <c r="T10" s="22"/>
      <c r="U10" s="23"/>
      <c r="V10" s="5">
        <f t="shared" si="0"/>
        <v>140</v>
      </c>
      <c r="W10" s="35">
        <v>166</v>
      </c>
      <c r="X10" s="35">
        <v>166</v>
      </c>
      <c r="Y10" s="36">
        <f>V10/W10</f>
        <v>0.84337349397590367</v>
      </c>
      <c r="Z10" s="36">
        <f>V10/X10</f>
        <v>0.84337349397590367</v>
      </c>
      <c r="AA10" s="39" t="s">
        <v>29</v>
      </c>
    </row>
    <row r="11" spans="1:30" x14ac:dyDescent="0.2">
      <c r="A11" s="29" t="s">
        <v>24</v>
      </c>
      <c r="B11" s="59">
        <v>13</v>
      </c>
      <c r="C11" s="54">
        <v>0</v>
      </c>
      <c r="D11" s="9">
        <v>10</v>
      </c>
      <c r="E11" s="25">
        <v>35</v>
      </c>
      <c r="F11" s="25">
        <v>38</v>
      </c>
      <c r="G11" s="38">
        <v>71</v>
      </c>
      <c r="H11" s="39">
        <v>59</v>
      </c>
      <c r="I11" s="40">
        <v>51</v>
      </c>
      <c r="J11" s="23"/>
      <c r="K11" s="23"/>
      <c r="L11" s="23"/>
      <c r="M11" s="23"/>
      <c r="N11" s="23"/>
      <c r="O11" s="23"/>
      <c r="P11" s="23"/>
      <c r="Q11" s="23"/>
      <c r="R11" s="23"/>
      <c r="S11" s="22"/>
      <c r="T11" s="22"/>
      <c r="U11" s="11"/>
      <c r="V11" s="5">
        <f t="shared" si="0"/>
        <v>277</v>
      </c>
      <c r="W11" s="35">
        <v>497</v>
      </c>
      <c r="X11" s="35">
        <v>293</v>
      </c>
      <c r="Y11" s="36">
        <f>V11/W11</f>
        <v>0.55734406438631789</v>
      </c>
      <c r="Z11" s="36">
        <f t="shared" ref="Z11:Z13" si="3">V11/X11</f>
        <v>0.94539249146757676</v>
      </c>
      <c r="AA11" s="39" t="s">
        <v>21</v>
      </c>
      <c r="AD11" s="56"/>
    </row>
    <row r="12" spans="1:30" x14ac:dyDescent="0.2">
      <c r="A12" s="28" t="s">
        <v>10</v>
      </c>
      <c r="B12" s="58">
        <v>6</v>
      </c>
      <c r="C12" s="53">
        <v>48</v>
      </c>
      <c r="D12" s="9">
        <v>101</v>
      </c>
      <c r="E12" s="10">
        <v>22</v>
      </c>
      <c r="F12" s="10">
        <v>12</v>
      </c>
      <c r="G12" s="41">
        <v>4</v>
      </c>
      <c r="H12" s="40">
        <v>31</v>
      </c>
      <c r="I12" s="40">
        <v>55</v>
      </c>
      <c r="J12" s="40">
        <v>41</v>
      </c>
      <c r="K12" s="40">
        <v>20</v>
      </c>
      <c r="L12" s="40">
        <v>24</v>
      </c>
      <c r="M12" s="40">
        <v>21</v>
      </c>
      <c r="N12" s="40">
        <v>43</v>
      </c>
      <c r="O12" s="10">
        <v>19</v>
      </c>
      <c r="P12" s="10">
        <v>8</v>
      </c>
      <c r="Q12" s="10">
        <v>49</v>
      </c>
      <c r="R12" s="10">
        <v>48</v>
      </c>
      <c r="S12" s="9">
        <v>61</v>
      </c>
      <c r="T12" s="9">
        <v>130</v>
      </c>
      <c r="U12" s="40">
        <v>105</v>
      </c>
      <c r="V12" s="46">
        <f t="shared" si="0"/>
        <v>848</v>
      </c>
      <c r="W12" s="35">
        <v>938</v>
      </c>
      <c r="X12" s="35">
        <v>885</v>
      </c>
      <c r="Y12" s="36">
        <f t="shared" ref="Y12:Y13" si="4">V12/W12</f>
        <v>0.90405117270788915</v>
      </c>
      <c r="Z12" s="36">
        <f t="shared" si="3"/>
        <v>0.95819209039548026</v>
      </c>
      <c r="AA12" s="39" t="s">
        <v>21</v>
      </c>
    </row>
    <row r="13" spans="1:30" x14ac:dyDescent="0.2">
      <c r="A13" s="28" t="s">
        <v>27</v>
      </c>
      <c r="B13" s="58">
        <v>0</v>
      </c>
      <c r="C13" s="53">
        <v>0</v>
      </c>
      <c r="D13" s="9">
        <v>6</v>
      </c>
      <c r="E13" s="10">
        <v>16</v>
      </c>
      <c r="F13" s="10">
        <v>38</v>
      </c>
      <c r="G13" s="31">
        <v>26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1"/>
      <c r="V13" s="5">
        <f t="shared" si="0"/>
        <v>86</v>
      </c>
      <c r="W13" s="35">
        <v>90</v>
      </c>
      <c r="X13" s="35">
        <v>90</v>
      </c>
      <c r="Y13" s="36">
        <f t="shared" si="4"/>
        <v>0.9555555555555556</v>
      </c>
      <c r="Z13" s="36">
        <f t="shared" si="3"/>
        <v>0.9555555555555556</v>
      </c>
      <c r="AA13" s="39" t="s">
        <v>29</v>
      </c>
    </row>
    <row r="14" spans="1:30" x14ac:dyDescent="0.2">
      <c r="A14" s="28" t="s">
        <v>11</v>
      </c>
      <c r="B14" s="58">
        <v>5</v>
      </c>
      <c r="C14" s="53">
        <v>12</v>
      </c>
      <c r="D14" s="9">
        <v>9</v>
      </c>
      <c r="E14" s="10">
        <v>8</v>
      </c>
      <c r="F14" s="10">
        <v>10</v>
      </c>
      <c r="G14" s="41">
        <v>11</v>
      </c>
      <c r="H14" s="40">
        <v>9</v>
      </c>
      <c r="I14" s="40">
        <v>14</v>
      </c>
      <c r="J14" s="40">
        <v>23</v>
      </c>
      <c r="K14" s="40">
        <v>23</v>
      </c>
      <c r="L14" s="40">
        <v>8</v>
      </c>
      <c r="M14" s="40">
        <v>8</v>
      </c>
      <c r="N14" s="40">
        <v>6</v>
      </c>
      <c r="O14" s="40">
        <v>3</v>
      </c>
      <c r="P14" s="40">
        <v>2</v>
      </c>
      <c r="Q14" s="40">
        <v>5</v>
      </c>
      <c r="R14" s="40">
        <v>7</v>
      </c>
      <c r="S14" s="42">
        <v>16</v>
      </c>
      <c r="T14" s="42">
        <v>24</v>
      </c>
      <c r="U14" s="40">
        <v>76</v>
      </c>
      <c r="V14" s="37">
        <f t="shared" si="0"/>
        <v>279</v>
      </c>
      <c r="W14" s="35">
        <v>369</v>
      </c>
      <c r="X14" s="35">
        <v>352</v>
      </c>
      <c r="Y14" s="36">
        <f t="shared" ref="Y14:Y21" si="5">V14/W14</f>
        <v>0.75609756097560976</v>
      </c>
      <c r="Z14" s="36">
        <f>V14/X14</f>
        <v>0.79261363636363635</v>
      </c>
      <c r="AA14" s="39" t="s">
        <v>21</v>
      </c>
    </row>
    <row r="15" spans="1:30" x14ac:dyDescent="0.2">
      <c r="A15" s="28" t="s">
        <v>26</v>
      </c>
      <c r="B15" s="58">
        <v>0</v>
      </c>
      <c r="C15" s="53">
        <v>0</v>
      </c>
      <c r="D15" s="10">
        <v>11</v>
      </c>
      <c r="E15" s="10">
        <v>11</v>
      </c>
      <c r="F15" s="10">
        <v>3</v>
      </c>
      <c r="G15" s="4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37">
        <f t="shared" si="0"/>
        <v>25</v>
      </c>
      <c r="W15" s="35">
        <v>27</v>
      </c>
      <c r="X15" s="35">
        <v>27</v>
      </c>
      <c r="Y15" s="36">
        <f>V15/W15</f>
        <v>0.92592592592592593</v>
      </c>
      <c r="Z15" s="36">
        <f>V15/X15</f>
        <v>0.92592592592592593</v>
      </c>
      <c r="AA15" s="39" t="s">
        <v>23</v>
      </c>
    </row>
    <row r="16" spans="1:30" x14ac:dyDescent="0.2">
      <c r="A16" s="28" t="s">
        <v>12</v>
      </c>
      <c r="B16" s="58">
        <v>0</v>
      </c>
      <c r="C16" s="53">
        <v>1</v>
      </c>
      <c r="D16" s="9">
        <v>0</v>
      </c>
      <c r="E16" s="10">
        <v>1</v>
      </c>
      <c r="F16" s="10">
        <v>0</v>
      </c>
      <c r="G16" s="31">
        <v>1</v>
      </c>
      <c r="H16" s="10">
        <v>3</v>
      </c>
      <c r="I16" s="10">
        <v>2</v>
      </c>
      <c r="J16" s="10">
        <v>1</v>
      </c>
      <c r="K16" s="10">
        <v>3</v>
      </c>
      <c r="L16" s="10">
        <v>3</v>
      </c>
      <c r="M16" s="10">
        <v>8</v>
      </c>
      <c r="N16" s="10">
        <v>4</v>
      </c>
      <c r="O16" s="10">
        <v>3</v>
      </c>
      <c r="P16" s="10">
        <v>2</v>
      </c>
      <c r="Q16" s="10">
        <v>0</v>
      </c>
      <c r="R16" s="10">
        <v>1</v>
      </c>
      <c r="S16" s="9">
        <v>5</v>
      </c>
      <c r="T16" s="9">
        <v>4</v>
      </c>
      <c r="U16" s="10">
        <v>36</v>
      </c>
      <c r="V16" s="37">
        <f t="shared" si="0"/>
        <v>78</v>
      </c>
      <c r="W16" s="35">
        <v>81</v>
      </c>
      <c r="X16" s="35">
        <v>81</v>
      </c>
      <c r="Y16" s="36">
        <f t="shared" si="5"/>
        <v>0.96296296296296291</v>
      </c>
      <c r="Z16" s="36">
        <f t="shared" ref="Z16:Z17" si="6">V16/X16</f>
        <v>0.96296296296296291</v>
      </c>
      <c r="AA16" s="39" t="s">
        <v>30</v>
      </c>
    </row>
    <row r="17" spans="1:30" x14ac:dyDescent="0.2">
      <c r="A17" s="28" t="s">
        <v>42</v>
      </c>
      <c r="B17" s="58">
        <v>23</v>
      </c>
      <c r="C17" s="64"/>
      <c r="D17" s="22"/>
      <c r="E17" s="23"/>
      <c r="F17" s="23"/>
      <c r="G17" s="4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2"/>
      <c r="T17" s="22"/>
      <c r="U17" s="23"/>
      <c r="V17" s="37">
        <f>SUM(B17:U17)</f>
        <v>23</v>
      </c>
      <c r="W17" s="35">
        <v>375</v>
      </c>
      <c r="X17" s="35">
        <v>55</v>
      </c>
      <c r="Y17" s="36">
        <f>V17/W17</f>
        <v>6.133333333333333E-2</v>
      </c>
      <c r="Z17" s="36">
        <f t="shared" si="6"/>
        <v>0.41818181818181815</v>
      </c>
      <c r="AA17" s="39" t="s">
        <v>43</v>
      </c>
    </row>
    <row r="18" spans="1:30" x14ac:dyDescent="0.2">
      <c r="A18" s="28" t="s">
        <v>34</v>
      </c>
      <c r="B18" s="58">
        <v>4</v>
      </c>
      <c r="C18" s="53">
        <v>13</v>
      </c>
      <c r="D18" s="7">
        <v>12</v>
      </c>
      <c r="E18" s="23"/>
      <c r="F18" s="23"/>
      <c r="G18" s="4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2"/>
      <c r="T18" s="22"/>
      <c r="U18" s="11"/>
      <c r="V18" s="37">
        <f t="shared" si="0"/>
        <v>29</v>
      </c>
      <c r="W18" s="35">
        <v>32</v>
      </c>
      <c r="X18" s="35">
        <v>32</v>
      </c>
      <c r="Y18" s="36">
        <f>V18/W18</f>
        <v>0.90625</v>
      </c>
      <c r="Z18" s="36">
        <f>V18/X18</f>
        <v>0.90625</v>
      </c>
      <c r="AA18" s="39" t="s">
        <v>21</v>
      </c>
    </row>
    <row r="19" spans="1:30" x14ac:dyDescent="0.2">
      <c r="A19" s="29" t="s">
        <v>38</v>
      </c>
      <c r="B19" s="59">
        <v>3</v>
      </c>
      <c r="C19" s="53">
        <v>11</v>
      </c>
      <c r="D19" s="23"/>
      <c r="E19" s="23"/>
      <c r="F19" s="23"/>
      <c r="G19" s="4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2"/>
      <c r="T19" s="22"/>
      <c r="U19" s="11"/>
      <c r="V19" s="37">
        <f>SUM(B19:D19)</f>
        <v>14</v>
      </c>
      <c r="W19" s="35">
        <v>27</v>
      </c>
      <c r="X19" s="55">
        <v>27</v>
      </c>
      <c r="Y19" s="36">
        <f>+V19/W19</f>
        <v>0.51851851851851849</v>
      </c>
      <c r="Z19" s="36">
        <f>V19/X19</f>
        <v>0.51851851851851849</v>
      </c>
      <c r="AA19" s="39" t="s">
        <v>39</v>
      </c>
    </row>
    <row r="20" spans="1:30" x14ac:dyDescent="0.2">
      <c r="A20" s="29"/>
      <c r="B20" s="65"/>
      <c r="C20" s="65"/>
      <c r="D20" s="66"/>
      <c r="E20" s="67"/>
      <c r="F20" s="67"/>
      <c r="G20" s="68"/>
      <c r="H20" s="67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2"/>
      <c r="T20" s="22"/>
      <c r="U20" s="11"/>
      <c r="V20" s="37"/>
      <c r="W20" s="35"/>
      <c r="X20" s="40"/>
      <c r="Y20" s="36"/>
      <c r="Z20" s="36"/>
      <c r="AA20" s="39"/>
    </row>
    <row r="21" spans="1:30" x14ac:dyDescent="0.2">
      <c r="A21" s="28"/>
      <c r="B21" s="1">
        <f>SUM(B4:B20)</f>
        <v>157</v>
      </c>
      <c r="C21" s="1">
        <f>SUM(C4:C20)</f>
        <v>314</v>
      </c>
      <c r="D21" s="1">
        <f>SUM(D4:D20)</f>
        <v>428</v>
      </c>
      <c r="E21" s="45">
        <f>SUM(E4:E20)</f>
        <v>233</v>
      </c>
      <c r="F21" s="45">
        <f>SUM(F5:F20)</f>
        <v>252</v>
      </c>
      <c r="G21" s="1">
        <f>SUM(G5:G20)</f>
        <v>219</v>
      </c>
      <c r="H21">
        <f>SUM(H5:H20)</f>
        <v>157</v>
      </c>
      <c r="I21" s="1">
        <f>SUM(I5:I20)</f>
        <v>172</v>
      </c>
      <c r="J21" s="1">
        <f>SUM(J5:J20)</f>
        <v>97</v>
      </c>
      <c r="K21" s="1">
        <f>SUM(K5:K20)</f>
        <v>57</v>
      </c>
      <c r="L21" s="1">
        <f>SUM(L5:L20)</f>
        <v>35</v>
      </c>
      <c r="M21" s="1">
        <f>SUM(M5:M20)</f>
        <v>37</v>
      </c>
      <c r="N21" s="1">
        <f>SUM(N5:N20)</f>
        <v>53</v>
      </c>
      <c r="O21" s="1">
        <f>SUM(O5:O20)</f>
        <v>25</v>
      </c>
      <c r="P21" s="1">
        <f>SUM(P5:P20)</f>
        <v>12</v>
      </c>
      <c r="Q21" s="1">
        <f>SUM(Q5:Q20)</f>
        <v>54</v>
      </c>
      <c r="R21" s="1">
        <f>SUM(R5:R20)</f>
        <v>56</v>
      </c>
      <c r="S21" s="1">
        <f>SUM(S5:S20)</f>
        <v>82</v>
      </c>
      <c r="T21" s="1">
        <f>SUM(T5:T20)</f>
        <v>158</v>
      </c>
      <c r="U21" s="1">
        <f>SUM(U5:U20)</f>
        <v>217</v>
      </c>
      <c r="V21" s="13">
        <f>SUM(V4:V20)</f>
        <v>2815</v>
      </c>
      <c r="W21" s="13">
        <f>SUM(W4:W20)</f>
        <v>3821</v>
      </c>
      <c r="X21" s="13">
        <f>SUM(X4:X20)</f>
        <v>3059</v>
      </c>
      <c r="Y21" s="14">
        <f t="shared" si="5"/>
        <v>0.73671813661345198</v>
      </c>
      <c r="Z21" s="15">
        <f>V21/X21</f>
        <v>0.92023537103628639</v>
      </c>
      <c r="AC21" s="56"/>
    </row>
    <row r="23" spans="1:30" x14ac:dyDescent="0.2">
      <c r="E23" s="24"/>
      <c r="F23" s="24"/>
      <c r="G23" s="24"/>
      <c r="H23" s="19"/>
      <c r="I23" s="19"/>
      <c r="J23" s="18"/>
      <c r="K23" s="16"/>
      <c r="L23" s="16"/>
      <c r="M23" s="16"/>
      <c r="N23" s="16"/>
      <c r="O23" s="16"/>
      <c r="P23" s="16"/>
      <c r="Q23" s="16"/>
    </row>
    <row r="24" spans="1:30" x14ac:dyDescent="0.2">
      <c r="A24" s="24" t="s">
        <v>44</v>
      </c>
      <c r="B24" s="24"/>
      <c r="C24" s="24"/>
      <c r="D24" s="24"/>
      <c r="T24" s="49"/>
      <c r="U24" s="50" t="s">
        <v>28</v>
      </c>
      <c r="V24" s="49"/>
      <c r="W24" s="49"/>
      <c r="X24" s="49"/>
    </row>
    <row r="25" spans="1:30" x14ac:dyDescent="0.2">
      <c r="A25" t="s">
        <v>36</v>
      </c>
      <c r="T25" s="49"/>
      <c r="U25" s="49" t="s">
        <v>18</v>
      </c>
      <c r="V25" s="49"/>
      <c r="W25" s="51">
        <f>SUM(W21)-(V21)</f>
        <v>1006</v>
      </c>
      <c r="X25" s="49"/>
      <c r="AD25" s="34"/>
    </row>
    <row r="26" spans="1:30" x14ac:dyDescent="0.2">
      <c r="T26" s="49"/>
      <c r="U26" s="49" t="s">
        <v>19</v>
      </c>
      <c r="V26" s="49"/>
      <c r="W26" s="51">
        <f>SUM(X21)-(V21)</f>
        <v>244</v>
      </c>
      <c r="X26" s="49"/>
    </row>
    <row r="27" spans="1:30" x14ac:dyDescent="0.2">
      <c r="T27" s="49"/>
      <c r="U27" s="49"/>
      <c r="V27" s="49"/>
      <c r="W27" s="49"/>
      <c r="X27" s="49"/>
    </row>
    <row r="38" ht="13.5" customHeight="1" x14ac:dyDescent="0.2"/>
  </sheetData>
  <mergeCells count="2">
    <mergeCell ref="A2:AB2"/>
    <mergeCell ref="A1:AB1"/>
  </mergeCells>
  <phoneticPr fontId="0" type="noConversion"/>
  <pageMargins left="0.75" right="0.75" top="0.5" bottom="0.5" header="0.5" footer="0.5"/>
  <pageSetup paperSize="3" fitToWidth="0" orientation="landscape" r:id="rId1"/>
  <headerFooter alignWithMargins="0"/>
  <ignoredErrors>
    <ignoredError sqref="Q3:T3 P3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5CE915502C7848BEF9C9F5443C77AC" ma:contentTypeVersion="12" ma:contentTypeDescription="Create a new document." ma:contentTypeScope="" ma:versionID="c1342e89b22819e8e469a654dc3889cf">
  <xsd:schema xmlns:xsd="http://www.w3.org/2001/XMLSchema" xmlns:xs="http://www.w3.org/2001/XMLSchema" xmlns:p="http://schemas.microsoft.com/office/2006/metadata/properties" xmlns:ns3="2cec68d8-557e-4ab7-823e-b511bfee1ccf" xmlns:ns4="4c5be585-299c-42ca-8e51-cc8fa8cbc55a" targetNamespace="http://schemas.microsoft.com/office/2006/metadata/properties" ma:root="true" ma:fieldsID="8d4bbfad3141534ab9c517f60f3e63b4" ns3:_="" ns4:_="">
    <xsd:import namespace="2cec68d8-557e-4ab7-823e-b511bfee1ccf"/>
    <xsd:import namespace="4c5be585-299c-42ca-8e51-cc8fa8cbc55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c68d8-557e-4ab7-823e-b511bfee1c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be585-299c-42ca-8e51-cc8fa8cbc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ACCCAE-4202-4080-9A82-A1D7378D8E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699B75-3181-4E2D-8731-BC8BD802F3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ec68d8-557e-4ab7-823e-b511bfee1ccf"/>
    <ds:schemaRef ds:uri="4c5be585-299c-42ca-8e51-cc8fa8cbc5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C821F8-4335-4A62-AB83-9B60E523CD8E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c5be585-299c-42ca-8e51-cc8fa8cbc55a"/>
    <ds:schemaRef ds:uri="2cec68d8-557e-4ab7-823e-b511bfee1ccf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Noblesville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Abigayle Gronauer</dc:creator>
  <cp:lastModifiedBy>Joyceann Yelton</cp:lastModifiedBy>
  <cp:lastPrinted>2023-07-07T16:46:00Z</cp:lastPrinted>
  <dcterms:created xsi:type="dcterms:W3CDTF">2006-05-15T12:07:30Z</dcterms:created>
  <dcterms:modified xsi:type="dcterms:W3CDTF">2023-07-07T16:50:12Z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0x010100D35CE915502C7848BEF9C9F5443C77AC</vt:lpwstr>
  </property>
</Properties>
</file>